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4/Ноябрь/"/>
    </mc:Choice>
  </mc:AlternateContent>
  <xr:revisionPtr revIDLastSave="0" documentId="13_ncr:1_{A7E20F37-76B3-F24D-BD1C-4C3E5DB18A94}" xr6:coauthVersionLast="45" xr6:coauthVersionMax="45" xr10:uidLastSave="{00000000-0000-0000-0000-000000000000}"/>
  <bookViews>
    <workbookView xWindow="480" yWindow="460" windowWidth="28000" windowHeight="15920" firstSheet="10" activeTab="14" xr2:uid="{00000000-000D-0000-FFFF-FFFF00000000}"/>
  </bookViews>
  <sheets>
    <sheet name="IPL ПЛ без экипировки ДК" sheetId="10" r:id="rId1"/>
    <sheet name="IPL ПЛ без экипировки" sheetId="9" r:id="rId2"/>
    <sheet name="IPL Присед без экипировки ДК" sheetId="30" r:id="rId3"/>
    <sheet name="IPL Жим без экипировки ДК" sheetId="14" r:id="rId4"/>
    <sheet name="IPL Жим без экипировки" sheetId="13" r:id="rId5"/>
    <sheet name="СПР Жим СФО" sheetId="125" r:id="rId6"/>
    <sheet name="IPL Тяга без экипировки ДК" sheetId="20" r:id="rId7"/>
    <sheet name="IPL Тяга без экипировки" sheetId="19" r:id="rId8"/>
    <sheet name="СПР Пауэрспорт ДК" sheetId="104" r:id="rId9"/>
    <sheet name="СПР Подъем на бицепс ДК" sheetId="100" r:id="rId10"/>
    <sheet name="СПР Экст.подъем на бицепс ДК" sheetId="102" r:id="rId11"/>
    <sheet name="WRPF Экст.подъем на бицепс ДК" sheetId="40" r:id="rId12"/>
    <sheet name="WRPF Экст. подъем на бицепс" sheetId="38" r:id="rId13"/>
    <sheet name="WRPF Подъем на бицепс ДК" sheetId="39" r:id="rId14"/>
    <sheet name="WRPF Подъем на бицепс" sheetId="37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6" i="125" l="1"/>
  <c r="K16" i="125"/>
  <c r="L13" i="125"/>
  <c r="K13" i="125"/>
  <c r="L10" i="125"/>
  <c r="K10" i="125"/>
  <c r="L9" i="125"/>
  <c r="K9" i="125"/>
  <c r="L6" i="125"/>
  <c r="K6" i="125"/>
  <c r="P19" i="104"/>
  <c r="O19" i="104"/>
  <c r="P16" i="104"/>
  <c r="O16" i="104"/>
  <c r="P15" i="104"/>
  <c r="O15" i="104"/>
  <c r="P12" i="104"/>
  <c r="O12" i="104"/>
  <c r="P9" i="104"/>
  <c r="O9" i="104"/>
  <c r="P6" i="104"/>
  <c r="O6" i="104"/>
  <c r="L6" i="102"/>
  <c r="K6" i="102"/>
  <c r="L9" i="100"/>
  <c r="K9" i="100"/>
  <c r="L6" i="100"/>
  <c r="K6" i="100"/>
  <c r="L6" i="40"/>
  <c r="K6" i="40"/>
  <c r="L9" i="39"/>
  <c r="K9" i="39"/>
  <c r="L6" i="39"/>
  <c r="K6" i="39"/>
  <c r="L9" i="38"/>
  <c r="K9" i="38"/>
  <c r="L6" i="38"/>
  <c r="K6" i="38"/>
  <c r="L6" i="37"/>
  <c r="K6" i="37"/>
  <c r="L6" i="30"/>
  <c r="K6" i="30"/>
  <c r="L6" i="20"/>
  <c r="K6" i="20"/>
  <c r="L15" i="19"/>
  <c r="K15" i="19"/>
  <c r="L12" i="19"/>
  <c r="K12" i="19"/>
  <c r="L9" i="19"/>
  <c r="K9" i="19"/>
  <c r="L6" i="19"/>
  <c r="K6" i="19"/>
  <c r="L13" i="14"/>
  <c r="K13" i="14"/>
  <c r="L12" i="14"/>
  <c r="K12" i="14"/>
  <c r="L9" i="14"/>
  <c r="K9" i="14"/>
  <c r="L6" i="14"/>
  <c r="K6" i="14"/>
  <c r="L21" i="13"/>
  <c r="K21" i="13"/>
  <c r="L18" i="13"/>
  <c r="K18" i="13"/>
  <c r="L15" i="13"/>
  <c r="K15" i="13"/>
  <c r="L12" i="13"/>
  <c r="K12" i="13"/>
  <c r="L9" i="13"/>
  <c r="K9" i="13"/>
  <c r="L6" i="13"/>
  <c r="K6" i="13"/>
  <c r="T6" i="10"/>
  <c r="S6" i="10"/>
  <c r="T6" i="9"/>
  <c r="S6" i="9"/>
</calcChain>
</file>

<file path=xl/sharedStrings.xml><?xml version="1.0" encoding="utf-8"?>
<sst xmlns="http://schemas.openxmlformats.org/spreadsheetml/2006/main" count="614" uniqueCount="223">
  <si>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</si>
  <si>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</si>
  <si>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</si>
  <si>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</si>
  <si>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</si>
  <si>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</si>
  <si>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</si>
  <si>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</si>
  <si>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</si>
  <si>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</si>
  <si>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125</t>
  </si>
  <si>
    <t>119,80</t>
  </si>
  <si>
    <t>210,0</t>
  </si>
  <si>
    <t>225,0</t>
  </si>
  <si>
    <t>160,0</t>
  </si>
  <si>
    <t>165,0</t>
  </si>
  <si>
    <t>170,0</t>
  </si>
  <si>
    <t>220,0</t>
  </si>
  <si>
    <t>240,0</t>
  </si>
  <si>
    <t>250,0</t>
  </si>
  <si>
    <t>1</t>
  </si>
  <si>
    <t>Беляев Евгений</t>
  </si>
  <si>
    <t>ВЕСОВАЯ КАТЕГОРИЯ   90</t>
  </si>
  <si>
    <t>89,00</t>
  </si>
  <si>
    <t>230,0</t>
  </si>
  <si>
    <t>237,5</t>
  </si>
  <si>
    <t>145,0</t>
  </si>
  <si>
    <t>150,0</t>
  </si>
  <si>
    <t>152,5</t>
  </si>
  <si>
    <t>235,0</t>
  </si>
  <si>
    <t>245,0</t>
  </si>
  <si>
    <t>247,5</t>
  </si>
  <si>
    <t xml:space="preserve">Кирьянов Артем </t>
  </si>
  <si>
    <t>Кистанов Сергей</t>
  </si>
  <si>
    <t>ВЕСОВАЯ КАТЕГОРИЯ   75</t>
  </si>
  <si>
    <t>Юноши 15-19 (27.05.2010)/14</t>
  </si>
  <si>
    <t>73,30</t>
  </si>
  <si>
    <t>67,5</t>
  </si>
  <si>
    <t>70,0</t>
  </si>
  <si>
    <t>72,5</t>
  </si>
  <si>
    <t xml:space="preserve">Ильясов Марат </t>
  </si>
  <si>
    <t>ВЕСОВАЯ КАТЕГОРИЯ   82.5</t>
  </si>
  <si>
    <t>Юноши 15-19 (04.02.2011)/13</t>
  </si>
  <si>
    <t>78,80</t>
  </si>
  <si>
    <t>40,0</t>
  </si>
  <si>
    <t>45,0</t>
  </si>
  <si>
    <t>50,0</t>
  </si>
  <si>
    <t>ВЕСОВАЯ КАТЕГОРИЯ   100</t>
  </si>
  <si>
    <t>Открытая (11.11.1983)/40</t>
  </si>
  <si>
    <t>99,00</t>
  </si>
  <si>
    <t>177,5</t>
  </si>
  <si>
    <t>182,5</t>
  </si>
  <si>
    <t>185,0</t>
  </si>
  <si>
    <t>Открытая (16.08.1986)/38</t>
  </si>
  <si>
    <t>114,00</t>
  </si>
  <si>
    <t>222,5</t>
  </si>
  <si>
    <t>ВЕСОВАЯ КАТЕГОРИЯ   140</t>
  </si>
  <si>
    <t>Открытая (18.06.1982)/42</t>
  </si>
  <si>
    <t>137,00</t>
  </si>
  <si>
    <t>195,0</t>
  </si>
  <si>
    <t>200,0</t>
  </si>
  <si>
    <t>205,0</t>
  </si>
  <si>
    <t xml:space="preserve">Миниахметов Расим </t>
  </si>
  <si>
    <t>ВЕСОВАЯ КАТЕГОРИЯ   140+</t>
  </si>
  <si>
    <t xml:space="preserve">Григорьев Никита </t>
  </si>
  <si>
    <t>Открытая (18.12.1996)/27</t>
  </si>
  <si>
    <t>165,00</t>
  </si>
  <si>
    <t>Результат</t>
  </si>
  <si>
    <t>Исланов Амир</t>
  </si>
  <si>
    <t>Кашапов Амир</t>
  </si>
  <si>
    <t>Яковлев Максим</t>
  </si>
  <si>
    <t>Мустафин Альберт</t>
  </si>
  <si>
    <t>Мухаматуллин Ильдар</t>
  </si>
  <si>
    <t>Григорьев Никита</t>
  </si>
  <si>
    <t>ВЕСОВАЯ КАТЕГОРИЯ   52</t>
  </si>
  <si>
    <t>Открытая (16.05.1973)/51</t>
  </si>
  <si>
    <t>73,60</t>
  </si>
  <si>
    <t>130,0</t>
  </si>
  <si>
    <t>135,0</t>
  </si>
  <si>
    <t>140,0</t>
  </si>
  <si>
    <t>Открытая (22.03.1985)/39</t>
  </si>
  <si>
    <t>81,00</t>
  </si>
  <si>
    <t>ВЕСОВАЯ КАТЕГОРИЯ   110</t>
  </si>
  <si>
    <t>Открытая (06.04.1967)/57</t>
  </si>
  <si>
    <t>102,50</t>
  </si>
  <si>
    <t xml:space="preserve">Минниахметов Расим </t>
  </si>
  <si>
    <t>Петров Сергей</t>
  </si>
  <si>
    <t>Герасимов Александр</t>
  </si>
  <si>
    <t>Петров Виталий</t>
  </si>
  <si>
    <t>Юноши 15-19 (24.10.2013)/11</t>
  </si>
  <si>
    <t>39,65</t>
  </si>
  <si>
    <t>ВЕСОВАЯ КАТЕГОРИЯ   60</t>
  </si>
  <si>
    <t>Юноши 15-19 (21.05.2012)/12</t>
  </si>
  <si>
    <t>57,30</t>
  </si>
  <si>
    <t>55,0</t>
  </si>
  <si>
    <t>75,0</t>
  </si>
  <si>
    <t>Юноши 15-19 (05.08.2010)/14</t>
  </si>
  <si>
    <t>85,00</t>
  </si>
  <si>
    <t>90,0</t>
  </si>
  <si>
    <t>100,0</t>
  </si>
  <si>
    <t>105,0</t>
  </si>
  <si>
    <t>94,50</t>
  </si>
  <si>
    <t>180,0</t>
  </si>
  <si>
    <t>190,0</t>
  </si>
  <si>
    <t xml:space="preserve">Гадиев Риф </t>
  </si>
  <si>
    <t>Гавриков Никита</t>
  </si>
  <si>
    <t>Шакиров Руслан</t>
  </si>
  <si>
    <t>Гавриков Арсений</t>
  </si>
  <si>
    <t>Басыров Алик</t>
  </si>
  <si>
    <t>Юноши 15-19 (05.10.2008)/16</t>
  </si>
  <si>
    <t>86,00</t>
  </si>
  <si>
    <t>175,0</t>
  </si>
  <si>
    <t>Халиков Альберт</t>
  </si>
  <si>
    <t>59,40</t>
  </si>
  <si>
    <t>37,5</t>
  </si>
  <si>
    <t>42,5</t>
  </si>
  <si>
    <t>Фахртдинов Тамерлан</t>
  </si>
  <si>
    <t>59,80</t>
  </si>
  <si>
    <t>Акатышев Руслан</t>
  </si>
  <si>
    <t>51,75</t>
  </si>
  <si>
    <t>30,0</t>
  </si>
  <si>
    <t>32,5</t>
  </si>
  <si>
    <t>35,0</t>
  </si>
  <si>
    <t>ВЕСОВАЯ КАТЕГОРИЯ   67.5</t>
  </si>
  <si>
    <t>64,65</t>
  </si>
  <si>
    <t>52,5</t>
  </si>
  <si>
    <t>Ахтямов Илья</t>
  </si>
  <si>
    <t>Полищук Мирон</t>
  </si>
  <si>
    <t>Открытая (03.06.1992)/32</t>
  </si>
  <si>
    <t>77,30</t>
  </si>
  <si>
    <t>60,0</t>
  </si>
  <si>
    <t>Ильясов Марат</t>
  </si>
  <si>
    <t>ВЕСОВАЯ КАТЕГОРИЯ   56</t>
  </si>
  <si>
    <t>65,35</t>
  </si>
  <si>
    <t>Открытая (25.05.1992)/32</t>
  </si>
  <si>
    <t>82,50</t>
  </si>
  <si>
    <t>80,0</t>
  </si>
  <si>
    <t>85,0</t>
  </si>
  <si>
    <t>Валиуллин Эрик</t>
  </si>
  <si>
    <t>Муллагалиев Ильдар</t>
  </si>
  <si>
    <t>55,50</t>
  </si>
  <si>
    <t>Ахуньянов Давлат</t>
  </si>
  <si>
    <t>Открытая (30.12.1988)/35</t>
  </si>
  <si>
    <t>54,60</t>
  </si>
  <si>
    <t>57,80</t>
  </si>
  <si>
    <t>47,5</t>
  </si>
  <si>
    <t>66,40</t>
  </si>
  <si>
    <t>71,80</t>
  </si>
  <si>
    <t>65,0</t>
  </si>
  <si>
    <t>75,00</t>
  </si>
  <si>
    <t>81,40</t>
  </si>
  <si>
    <t>87,5</t>
  </si>
  <si>
    <t>Богорад Ирина</t>
  </si>
  <si>
    <t>Заляев Ильназ</t>
  </si>
  <si>
    <t>Алексанян Амаяк</t>
  </si>
  <si>
    <t>Санников Денис</t>
  </si>
  <si>
    <t>2</t>
  </si>
  <si>
    <t>Гиндуллин Камиль</t>
  </si>
  <si>
    <t>ВЕСОВАЯ КАТЕГОРИЯ   48</t>
  </si>
  <si>
    <t>42,40</t>
  </si>
  <si>
    <t>25,0</t>
  </si>
  <si>
    <t>49,20</t>
  </si>
  <si>
    <t>51,55</t>
  </si>
  <si>
    <t>61,50</t>
  </si>
  <si>
    <t>68,10</t>
  </si>
  <si>
    <t>Галиаскаров Артур</t>
  </si>
  <si>
    <t>Султанов Гадель</t>
  </si>
  <si>
    <t>Хаертдинов Данил</t>
  </si>
  <si>
    <t>Ошняков Никита</t>
  </si>
  <si>
    <t>Клоков Александр</t>
  </si>
  <si>
    <t>Мастера 45-49 (11.08.1979)/45</t>
  </si>
  <si>
    <t>Юниоры 20-23 (17.07.2001)/23</t>
  </si>
  <si>
    <t>Мастера 55-59 (06.04.1967)/57</t>
  </si>
  <si>
    <t>Юноши 13-19 (09.03.2005)/19</t>
  </si>
  <si>
    <t>Юноши 13-19 (25.05.2005)/19</t>
  </si>
  <si>
    <t>Юноши 13-19 (21.08.2008)/16</t>
  </si>
  <si>
    <t>Юноши 13-19 (25.09.2008)/16</t>
  </si>
  <si>
    <t>Юноши 13-19 (26.03.2005)/19</t>
  </si>
  <si>
    <t>Мастера 65-69 (12.10.1959)/65</t>
  </si>
  <si>
    <t>Юноши 13-19 (11.09.2008)/16</t>
  </si>
  <si>
    <t>Юноши 13-19 (05.07.2008)/16</t>
  </si>
  <si>
    <t>Юноши 13-19 (28.03.2010)/14</t>
  </si>
  <si>
    <t>Юноши 13-19 (31.10.2009)/15</t>
  </si>
  <si>
    <t>Юноши 13-19 (01.02.2011)/13</t>
  </si>
  <si>
    <t>Юноши 13-19 (12.11.2009)/14</t>
  </si>
  <si>
    <t>Юноши 13-19 (24.02.2008)/16</t>
  </si>
  <si>
    <t>Юноши 13-19 (27.05.2010)/14</t>
  </si>
  <si>
    <t>Юноши 13-19 (15.02.2010)/14</t>
  </si>
  <si>
    <t>Юноши 13-19 (18.04.2006)/18</t>
  </si>
  <si>
    <t>Юноши 13-19 (25.05.2009)/15</t>
  </si>
  <si>
    <t>Всероссийский мастерский турнир «Путь Яугира IV» памяти Рифа Гадиева
IPL Пауэрлифтинг без экипировки ДК
Уфа/Республика Башкортостан, 9 ноября 2024 года</t>
  </si>
  <si>
    <t>Всероссийский мастерский турнир «Путь Яугира IV» памяти Рифа Гадиева
IPL Пауэрлифтинг без экипировки
Уфа/Республика Башкортостан, 9 ноября 2024 года</t>
  </si>
  <si>
    <t>Всероссийский мастерский турнир «Путь Яугира IV» памяти Рифа Гадиева
IPL Присед без экипировки ДК
Уфа/Республика Башкортостан, 9 ноября 2024 года</t>
  </si>
  <si>
    <t>Всероссийский мастерский турнир «Путь Яугира IV» памяти Рифа Гадиева
IPL Жим лежа без экипировки ДК
Уфа/Республика Башкортостан, 9 ноября 2024 года</t>
  </si>
  <si>
    <t>Всероссийский мастерский турнир «Путь Яугира IV» памяти Рифа Гадиева
IPL Жим лежа без экипировки
Уфа/Республика Башкортостан, 9 ноября 2024 года</t>
  </si>
  <si>
    <t>Всероссийский мастерский турнир «Путь Яугира IV» памяти Рифа Гадиева
СПР Жим лежа среди спортсменов с физическими особенностями
Уфа/Республика Башкортостан, 9 ноября 2024 года</t>
  </si>
  <si>
    <t>Всероссийский мастерский турнир «Путь Яугира IV» памяти Рифа Гадиева
IPL Становая тяга без экипировки ДК
Уфа/Республика Башкортостан, 9 ноября 2024 года</t>
  </si>
  <si>
    <t>Всероссийский мастерский турнир «Путь Яугира IV» памяти Рифа Гадиева
IPL Становая тяга без экипировки
Уфа/Республика Башкортостан, 9 ноября 2024 года</t>
  </si>
  <si>
    <t>Всероссийский мастерский турнир «Путь Яугира IV» памяти Рифа Гадиева
СПР Пауэрспорт ДК
Уфа/Республика Башкортостан, 9 ноября 2024 года</t>
  </si>
  <si>
    <t>Всероссийский мастерский турнир «Путь Яугира IV» памяти Рифа Гадиева
СПР Экстремальный подъем штанги на бицепс ДК
Уфа/Республика Башкортостан, 9 ноября 2024 года</t>
  </si>
  <si>
    <t>Всероссийский мастерский турнир «Путь Яугира IV» памяти Рифа Гадиева
СПР Строгий подъем штанги на бицепс ДК
Уфа/Республика Башкортостан, 9 ноября 2024 года</t>
  </si>
  <si>
    <t>Всероссийский мастерский турнир «Путь Яугира IV» памяти Рифа Гадиева
WRPF Экстремальный подъем штанги на бицепс ДК
Уфа/Республика Башкортостан, 9 ноября 2024 года</t>
  </si>
  <si>
    <t>Всероссийский мастерский турнир «Путь Яугира IV» памяти Рифа Гадиева
WRPF Экстремальный подъем штанги на бицепс
Уфа/Республика Башкортостан, 9 ноября 2024 года</t>
  </si>
  <si>
    <t>Всероссийский мастерский турнир «Путь Яугира IV» памяти Рифа Гадиева
WRPF Строгий подъем штанги на бицепс ДК
Уфа/Республика Башкортостан, 9 ноября 2024 года</t>
  </si>
  <si>
    <t>Всероссийский мастерский турнир «Путь Яугира IV» памяти Рифа Гадиева
WRPF Строгий подъем штанги на бицепс
Уфа/Республика Башкортостан, 9 ноября 2024 года</t>
  </si>
  <si>
    <t>Миниахметов Расим</t>
  </si>
  <si>
    <t>жим</t>
  </si>
  <si>
    <t>№</t>
  </si>
  <si>
    <t>Республика Башкортостан, Белебей</t>
  </si>
  <si>
    <t>Республика Башкортостан, Уфа</t>
  </si>
  <si>
    <t>Республика Башкортостан, Октябрьский</t>
  </si>
  <si>
    <t>Республика Башкортостан, Туймазы</t>
  </si>
  <si>
    <t>Челябинская область, Бакал</t>
  </si>
  <si>
    <t>Республика Башкортостан, Бакалы</t>
  </si>
  <si>
    <t>тяга</t>
  </si>
  <si>
    <t xml:space="preserve">
Дата рождения/Возраст</t>
  </si>
  <si>
    <t>Возрастная группа</t>
  </si>
  <si>
    <t>M2</t>
  </si>
  <si>
    <t>J</t>
  </si>
  <si>
    <t>O</t>
  </si>
  <si>
    <t>M4</t>
  </si>
  <si>
    <t>T</t>
  </si>
  <si>
    <t>M6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</si>
</sst>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1"/>
  <dimension ref="A1:U21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2.83203125" style="5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9.1640625" style="5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7" width="5.5" style="10" customWidth="1"/>
    <col min="18" max="18" width="4.83203125" style="10" customWidth="1"/>
    <col min="19" max="19" width="7.83203125" style="7" bestFit="1" customWidth="1"/>
    <col min="20" max="20" width="8.5" style="7" bestFit="1" customWidth="1"/>
    <col min="21" max="21" width="15.6640625" style="5" bestFit="1" customWidth="1"/>
    <col min="22" max="16384" width="9.1640625" style="3"/>
  </cols>
  <sheetData>
    <row r="1" spans="1:21" s="2" customFormat="1" ht="29" customHeight="1">
      <c r="A1" s="39" t="s">
        <v>190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>
      <c r="A3" s="47" t="s">
        <v>207</v>
      </c>
      <c r="B3" s="37" t="s">
        <v>0</v>
      </c>
      <c r="C3" s="49" t="s">
        <v>215</v>
      </c>
      <c r="D3" s="49" t="s">
        <v>6</v>
      </c>
      <c r="E3" s="51" t="s">
        <v>216</v>
      </c>
      <c r="F3" s="53" t="s">
        <v>5</v>
      </c>
      <c r="G3" s="53" t="s">
        <v>7</v>
      </c>
      <c r="H3" s="53"/>
      <c r="I3" s="53"/>
      <c r="J3" s="53"/>
      <c r="K3" s="53" t="s">
        <v>8</v>
      </c>
      <c r="L3" s="53"/>
      <c r="M3" s="53"/>
      <c r="N3" s="53"/>
      <c r="O3" s="53" t="s">
        <v>9</v>
      </c>
      <c r="P3" s="53"/>
      <c r="Q3" s="53"/>
      <c r="R3" s="53"/>
      <c r="S3" s="51" t="s">
        <v>1</v>
      </c>
      <c r="T3" s="51" t="s">
        <v>3</v>
      </c>
      <c r="U3" s="54" t="s">
        <v>2</v>
      </c>
    </row>
    <row r="4" spans="1:21" s="1" customFormat="1" ht="21" customHeight="1" thickBot="1">
      <c r="A4" s="48"/>
      <c r="B4" s="38"/>
      <c r="C4" s="50"/>
      <c r="D4" s="50"/>
      <c r="E4" s="52"/>
      <c r="F4" s="5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2"/>
      <c r="T4" s="52"/>
      <c r="U4" s="55"/>
    </row>
    <row r="5" spans="1:21" ht="16">
      <c r="A5" s="35" t="s">
        <v>22</v>
      </c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21">
      <c r="A6" s="20" t="s">
        <v>20</v>
      </c>
      <c r="B6" s="11" t="s">
        <v>33</v>
      </c>
      <c r="C6" s="11" t="s">
        <v>170</v>
      </c>
      <c r="D6" s="11" t="s">
        <v>23</v>
      </c>
      <c r="E6" s="12" t="s">
        <v>217</v>
      </c>
      <c r="F6" s="11" t="s">
        <v>208</v>
      </c>
      <c r="G6" s="19" t="s">
        <v>24</v>
      </c>
      <c r="H6" s="18" t="s">
        <v>25</v>
      </c>
      <c r="I6" s="20"/>
      <c r="J6" s="20"/>
      <c r="K6" s="18" t="s">
        <v>26</v>
      </c>
      <c r="L6" s="18" t="s">
        <v>27</v>
      </c>
      <c r="M6" s="19" t="s">
        <v>28</v>
      </c>
      <c r="N6" s="20"/>
      <c r="O6" s="18" t="s">
        <v>29</v>
      </c>
      <c r="P6" s="19" t="s">
        <v>30</v>
      </c>
      <c r="Q6" s="19" t="s">
        <v>31</v>
      </c>
      <c r="R6" s="20"/>
      <c r="S6" s="13" t="str">
        <f>"622,5"</f>
        <v>622,5</v>
      </c>
      <c r="T6" s="13" t="str">
        <f>"423,6897"</f>
        <v>423,6897</v>
      </c>
      <c r="U6" s="11" t="s">
        <v>32</v>
      </c>
    </row>
    <row r="8" spans="1:21" ht="16">
      <c r="F8" s="8"/>
      <c r="G8" s="5"/>
    </row>
    <row r="9" spans="1:21" ht="16">
      <c r="F9" s="8"/>
      <c r="G9" s="5"/>
    </row>
    <row r="10" spans="1:21" ht="16">
      <c r="F10" s="8"/>
      <c r="G10" s="5"/>
    </row>
    <row r="11" spans="1:21" ht="16">
      <c r="F11" s="8"/>
      <c r="G11" s="5"/>
    </row>
    <row r="12" spans="1:21" ht="16">
      <c r="F12" s="8"/>
      <c r="G12" s="5"/>
    </row>
    <row r="13" spans="1:21" ht="16">
      <c r="F13" s="8"/>
      <c r="G13" s="5"/>
    </row>
    <row r="14" spans="1:21" ht="16">
      <c r="F14" s="8"/>
      <c r="G14" s="5"/>
    </row>
    <row r="15" spans="1:21">
      <c r="G15" s="5"/>
    </row>
    <row r="16" spans="1:21" ht="18">
      <c r="C16" s="9"/>
      <c r="D16" s="9"/>
      <c r="E16" s="5"/>
      <c r="F16" s="6"/>
      <c r="G16" s="5"/>
    </row>
    <row r="17" spans="3:7" ht="16">
      <c r="C17" s="21"/>
      <c r="D17" s="21"/>
      <c r="E17" s="5"/>
      <c r="F17" s="6"/>
      <c r="G17" s="5"/>
    </row>
    <row r="18" spans="3:7" ht="14">
      <c r="C18" s="14"/>
      <c r="D18" s="15"/>
      <c r="E18" s="5"/>
      <c r="F18" s="6"/>
      <c r="G18" s="5"/>
    </row>
    <row r="19" spans="3:7" ht="14">
      <c r="C19" s="1"/>
      <c r="D19" s="1"/>
      <c r="E19" s="1"/>
      <c r="F19" s="34"/>
      <c r="G19" s="1"/>
    </row>
    <row r="20" spans="3:7">
      <c r="E20" s="10"/>
      <c r="F20" s="17"/>
      <c r="G20" s="16"/>
    </row>
    <row r="21" spans="3:7">
      <c r="E21" s="5"/>
      <c r="F21" s="6"/>
      <c r="G21" s="5"/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13"/>
  <dimension ref="A1:M28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7.6640625" style="5" bestFit="1" customWidth="1"/>
    <col min="4" max="4" width="21.5" style="5" bestFit="1" customWidth="1"/>
    <col min="5" max="5" width="10.5" style="6" bestFit="1" customWidth="1"/>
    <col min="6" max="6" width="36.6640625" style="5" bestFit="1" customWidth="1"/>
    <col min="7" max="9" width="4.6640625" style="10" bestFit="1" customWidth="1"/>
    <col min="10" max="10" width="4.33203125" style="10" bestFit="1" customWidth="1"/>
    <col min="11" max="11" width="10.5" style="7" bestFit="1" customWidth="1"/>
    <col min="12" max="12" width="7.6640625" style="7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39" t="s">
        <v>200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207</v>
      </c>
      <c r="B3" s="37" t="s">
        <v>0</v>
      </c>
      <c r="C3" s="49" t="s">
        <v>215</v>
      </c>
      <c r="D3" s="49" t="s">
        <v>6</v>
      </c>
      <c r="E3" s="51" t="s">
        <v>216</v>
      </c>
      <c r="F3" s="53" t="s">
        <v>5</v>
      </c>
      <c r="G3" s="53" t="s">
        <v>206</v>
      </c>
      <c r="H3" s="53"/>
      <c r="I3" s="53"/>
      <c r="J3" s="53"/>
      <c r="K3" s="51" t="s">
        <v>67</v>
      </c>
      <c r="L3" s="51" t="s">
        <v>3</v>
      </c>
      <c r="M3" s="54" t="s">
        <v>2</v>
      </c>
    </row>
    <row r="4" spans="1:13" s="1" customFormat="1" ht="21" customHeight="1" thickBot="1">
      <c r="A4" s="48"/>
      <c r="B4" s="38"/>
      <c r="C4" s="50"/>
      <c r="D4" s="50"/>
      <c r="E4" s="52"/>
      <c r="F4" s="50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5"/>
    </row>
    <row r="5" spans="1:13" ht="16">
      <c r="A5" s="35" t="s">
        <v>123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20" t="s">
        <v>20</v>
      </c>
      <c r="B6" s="11" t="s">
        <v>138</v>
      </c>
      <c r="C6" s="11" t="s">
        <v>184</v>
      </c>
      <c r="D6" s="11" t="s">
        <v>133</v>
      </c>
      <c r="E6" s="12" t="s">
        <v>221</v>
      </c>
      <c r="F6" s="11" t="s">
        <v>211</v>
      </c>
      <c r="G6" s="18" t="s">
        <v>44</v>
      </c>
      <c r="H6" s="18" t="s">
        <v>45</v>
      </c>
      <c r="I6" s="18" t="s">
        <v>46</v>
      </c>
      <c r="J6" s="20"/>
      <c r="K6" s="13" t="str">
        <f>"50,0"</f>
        <v>50,0</v>
      </c>
      <c r="L6" s="13" t="str">
        <f>"38,4810"</f>
        <v>38,4810</v>
      </c>
      <c r="M6" s="11" t="s">
        <v>40</v>
      </c>
    </row>
    <row r="8" spans="1:13" ht="16">
      <c r="A8" s="56" t="s">
        <v>41</v>
      </c>
      <c r="B8" s="56"/>
      <c r="C8" s="57"/>
      <c r="D8" s="57"/>
      <c r="E8" s="57"/>
      <c r="F8" s="57"/>
      <c r="G8" s="57"/>
      <c r="H8" s="57"/>
      <c r="I8" s="57"/>
      <c r="J8" s="57"/>
    </row>
    <row r="9" spans="1:13">
      <c r="A9" s="20" t="s">
        <v>20</v>
      </c>
      <c r="B9" s="11" t="s">
        <v>139</v>
      </c>
      <c r="C9" s="11" t="s">
        <v>134</v>
      </c>
      <c r="D9" s="11" t="s">
        <v>135</v>
      </c>
      <c r="E9" s="12" t="s">
        <v>219</v>
      </c>
      <c r="F9" s="11" t="s">
        <v>213</v>
      </c>
      <c r="G9" s="18" t="s">
        <v>136</v>
      </c>
      <c r="H9" s="19" t="s">
        <v>137</v>
      </c>
      <c r="I9" s="18" t="s">
        <v>137</v>
      </c>
      <c r="J9" s="20"/>
      <c r="K9" s="13" t="str">
        <f>"85,0"</f>
        <v>85,0</v>
      </c>
      <c r="L9" s="13" t="str">
        <f>"54,7910"</f>
        <v>54,7910</v>
      </c>
      <c r="M9" s="11"/>
    </row>
    <row r="11" spans="1:13" ht="16">
      <c r="F11" s="8"/>
      <c r="G11" s="5"/>
      <c r="K11" s="10"/>
      <c r="M11" s="7"/>
    </row>
    <row r="12" spans="1:13" ht="16">
      <c r="F12" s="8"/>
      <c r="G12" s="5"/>
      <c r="K12" s="10"/>
      <c r="M12" s="7"/>
    </row>
    <row r="13" spans="1:13" ht="16">
      <c r="F13" s="8"/>
      <c r="G13" s="5"/>
      <c r="K13" s="10"/>
      <c r="M13" s="7"/>
    </row>
    <row r="14" spans="1:13" ht="16">
      <c r="F14" s="8"/>
      <c r="G14" s="5"/>
      <c r="K14" s="10"/>
      <c r="M14" s="7"/>
    </row>
    <row r="15" spans="1:13" ht="16">
      <c r="F15" s="8"/>
      <c r="G15" s="5"/>
      <c r="K15" s="10"/>
      <c r="M15" s="7"/>
    </row>
    <row r="16" spans="1:13" ht="16">
      <c r="F16" s="8"/>
      <c r="G16" s="5"/>
      <c r="K16" s="10"/>
      <c r="M16" s="7"/>
    </row>
    <row r="17" spans="3:13" ht="16">
      <c r="F17" s="8"/>
      <c r="G17" s="5"/>
      <c r="K17" s="10"/>
      <c r="M17" s="7"/>
    </row>
    <row r="18" spans="3:13">
      <c r="G18" s="5"/>
      <c r="K18" s="10"/>
      <c r="M18" s="7"/>
    </row>
    <row r="19" spans="3:13" ht="18">
      <c r="C19" s="9"/>
      <c r="D19" s="9"/>
      <c r="E19" s="5"/>
      <c r="F19" s="6"/>
      <c r="G19" s="5"/>
      <c r="K19" s="10"/>
      <c r="M19" s="7"/>
    </row>
    <row r="20" spans="3:13" ht="16">
      <c r="C20" s="21"/>
      <c r="D20" s="21"/>
      <c r="E20" s="5"/>
      <c r="F20" s="6"/>
      <c r="G20" s="5"/>
      <c r="K20" s="10"/>
      <c r="M20" s="7"/>
    </row>
    <row r="21" spans="3:13" ht="14">
      <c r="C21" s="14"/>
      <c r="D21" s="15"/>
      <c r="E21" s="5"/>
      <c r="F21" s="6"/>
      <c r="G21" s="5"/>
      <c r="K21" s="10"/>
      <c r="M21" s="7"/>
    </row>
    <row r="22" spans="3:13" ht="14">
      <c r="C22" s="1"/>
      <c r="D22" s="1"/>
      <c r="E22" s="1"/>
      <c r="F22" s="34"/>
      <c r="G22" s="1"/>
      <c r="K22" s="10"/>
      <c r="M22" s="7"/>
    </row>
    <row r="23" spans="3:13">
      <c r="E23" s="10"/>
      <c r="F23" s="17"/>
      <c r="G23" s="16"/>
      <c r="K23" s="10"/>
      <c r="M23" s="7"/>
    </row>
    <row r="24" spans="3:13">
      <c r="E24" s="5"/>
      <c r="F24" s="6"/>
      <c r="G24" s="5"/>
      <c r="K24" s="10"/>
      <c r="M24" s="7"/>
    </row>
    <row r="25" spans="3:13" ht="14">
      <c r="C25" s="14"/>
      <c r="D25" s="15"/>
      <c r="E25" s="5"/>
      <c r="F25" s="6"/>
      <c r="G25" s="5"/>
      <c r="K25" s="10"/>
      <c r="M25" s="7"/>
    </row>
    <row r="26" spans="3:13" ht="14">
      <c r="C26" s="1"/>
      <c r="D26" s="1"/>
      <c r="E26" s="1"/>
      <c r="F26" s="34"/>
      <c r="G26" s="1"/>
      <c r="K26" s="10"/>
      <c r="M26" s="7"/>
    </row>
    <row r="27" spans="3:13">
      <c r="E27" s="10"/>
      <c r="F27" s="17"/>
      <c r="G27" s="16"/>
      <c r="K27" s="10"/>
      <c r="M27" s="7"/>
    </row>
    <row r="28" spans="3:13">
      <c r="E28" s="5"/>
      <c r="F28" s="6"/>
      <c r="G28" s="5"/>
      <c r="K28" s="10"/>
      <c r="M28" s="7"/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2"/>
  <dimension ref="A1:M21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7" style="5" bestFit="1" customWidth="1"/>
    <col min="3" max="3" width="27.6640625" style="5" bestFit="1" customWidth="1"/>
    <col min="4" max="4" width="21.5" style="5" bestFit="1" customWidth="1"/>
    <col min="5" max="5" width="10.5" style="6" bestFit="1" customWidth="1"/>
    <col min="6" max="6" width="44.33203125" style="5" customWidth="1"/>
    <col min="7" max="9" width="4.5" style="10" customWidth="1"/>
    <col min="10" max="10" width="4.83203125" style="10" customWidth="1"/>
    <col min="11" max="11" width="10.5" style="7" bestFit="1" customWidth="1"/>
    <col min="12" max="12" width="7.5" style="7" bestFit="1" customWidth="1"/>
    <col min="13" max="13" width="14.83203125" style="5" bestFit="1" customWidth="1"/>
    <col min="14" max="16384" width="9.1640625" style="3"/>
  </cols>
  <sheetData>
    <row r="1" spans="1:13" s="2" customFormat="1" ht="29" customHeight="1">
      <c r="A1" s="39" t="s">
        <v>199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207</v>
      </c>
      <c r="B3" s="37" t="s">
        <v>0</v>
      </c>
      <c r="C3" s="49" t="s">
        <v>215</v>
      </c>
      <c r="D3" s="49" t="s">
        <v>6</v>
      </c>
      <c r="E3" s="51" t="s">
        <v>216</v>
      </c>
      <c r="F3" s="53" t="s">
        <v>5</v>
      </c>
      <c r="G3" s="53" t="s">
        <v>206</v>
      </c>
      <c r="H3" s="53"/>
      <c r="I3" s="53"/>
      <c r="J3" s="53"/>
      <c r="K3" s="51" t="s">
        <v>67</v>
      </c>
      <c r="L3" s="51" t="s">
        <v>3</v>
      </c>
      <c r="M3" s="54" t="s">
        <v>2</v>
      </c>
    </row>
    <row r="4" spans="1:13" s="1" customFormat="1" ht="21" customHeight="1" thickBot="1">
      <c r="A4" s="48"/>
      <c r="B4" s="38"/>
      <c r="C4" s="50"/>
      <c r="D4" s="50"/>
      <c r="E4" s="52"/>
      <c r="F4" s="50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5"/>
    </row>
    <row r="5" spans="1:13" ht="16">
      <c r="A5" s="35" t="s">
        <v>132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20" t="s">
        <v>20</v>
      </c>
      <c r="B6" s="11" t="s">
        <v>141</v>
      </c>
      <c r="C6" s="11" t="s">
        <v>183</v>
      </c>
      <c r="D6" s="11" t="s">
        <v>140</v>
      </c>
      <c r="E6" s="12" t="s">
        <v>221</v>
      </c>
      <c r="F6" s="11" t="s">
        <v>211</v>
      </c>
      <c r="G6" s="18" t="s">
        <v>122</v>
      </c>
      <c r="H6" s="18" t="s">
        <v>44</v>
      </c>
      <c r="I6" s="18" t="s">
        <v>45</v>
      </c>
      <c r="J6" s="20"/>
      <c r="K6" s="13" t="str">
        <f>"45,0"</f>
        <v>45,0</v>
      </c>
      <c r="L6" s="13" t="str">
        <f>"40,5428"</f>
        <v>40,5428</v>
      </c>
      <c r="M6" s="11" t="s">
        <v>40</v>
      </c>
    </row>
    <row r="8" spans="1:13" ht="16">
      <c r="F8" s="8"/>
      <c r="G8" s="5"/>
      <c r="K8" s="10"/>
      <c r="M8" s="7"/>
    </row>
    <row r="9" spans="1:13" ht="16">
      <c r="F9" s="8"/>
      <c r="G9" s="5"/>
      <c r="K9" s="10"/>
      <c r="M9" s="7"/>
    </row>
    <row r="10" spans="1:13" ht="16">
      <c r="F10" s="8"/>
      <c r="G10" s="5"/>
      <c r="K10" s="10"/>
      <c r="M10" s="7"/>
    </row>
    <row r="11" spans="1:13" ht="16">
      <c r="F11" s="8"/>
      <c r="G11" s="5"/>
      <c r="K11" s="10"/>
      <c r="M11" s="7"/>
    </row>
    <row r="12" spans="1:13" ht="16">
      <c r="F12" s="8"/>
      <c r="G12" s="5"/>
      <c r="K12" s="10"/>
      <c r="M12" s="7"/>
    </row>
    <row r="13" spans="1:13" ht="16">
      <c r="F13" s="8"/>
      <c r="G13" s="5"/>
      <c r="K13" s="10"/>
      <c r="M13" s="7"/>
    </row>
    <row r="14" spans="1:13" ht="16">
      <c r="F14" s="8"/>
      <c r="G14" s="5"/>
      <c r="K14" s="10"/>
      <c r="M14" s="7"/>
    </row>
    <row r="15" spans="1:13">
      <c r="G15" s="5"/>
      <c r="K15" s="10"/>
      <c r="M15" s="7"/>
    </row>
    <row r="16" spans="1:13" ht="18">
      <c r="C16" s="9"/>
      <c r="D16" s="9"/>
      <c r="E16" s="5"/>
      <c r="F16" s="6"/>
      <c r="G16" s="5"/>
      <c r="K16" s="10"/>
      <c r="M16" s="7"/>
    </row>
    <row r="17" spans="3:13" ht="16">
      <c r="C17" s="21"/>
      <c r="D17" s="21"/>
      <c r="E17" s="5"/>
      <c r="F17" s="6"/>
      <c r="G17" s="5"/>
      <c r="K17" s="10"/>
      <c r="M17" s="7"/>
    </row>
    <row r="18" spans="3:13" ht="14">
      <c r="C18" s="14"/>
      <c r="D18" s="15"/>
      <c r="E18" s="5"/>
      <c r="F18" s="6"/>
      <c r="G18" s="5"/>
      <c r="K18" s="10"/>
      <c r="M18" s="7"/>
    </row>
    <row r="19" spans="3:13" ht="14">
      <c r="C19" s="1"/>
      <c r="D19" s="1"/>
      <c r="E19" s="1"/>
      <c r="F19" s="34"/>
      <c r="G19" s="1"/>
      <c r="K19" s="10"/>
      <c r="M19" s="7"/>
    </row>
    <row r="20" spans="3:13">
      <c r="E20" s="10"/>
      <c r="F20" s="17"/>
      <c r="G20" s="16"/>
      <c r="K20" s="10"/>
      <c r="M20" s="7"/>
    </row>
    <row r="21" spans="3:13">
      <c r="E21" s="5"/>
      <c r="F21" s="6"/>
      <c r="G21" s="5"/>
      <c r="K21" s="10"/>
      <c r="M21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4"/>
  <dimension ref="A1:M22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0.6640625" style="5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36.6640625" style="5" bestFit="1" customWidth="1"/>
    <col min="7" max="9" width="4.5" style="10" customWidth="1"/>
    <col min="10" max="10" width="4.83203125" style="10" customWidth="1"/>
    <col min="11" max="11" width="10.5" style="7" bestFit="1" customWidth="1"/>
    <col min="12" max="12" width="7.5" style="7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39" t="s">
        <v>201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207</v>
      </c>
      <c r="B3" s="37" t="s">
        <v>0</v>
      </c>
      <c r="C3" s="49" t="s">
        <v>215</v>
      </c>
      <c r="D3" s="49" t="s">
        <v>6</v>
      </c>
      <c r="E3" s="51" t="s">
        <v>216</v>
      </c>
      <c r="F3" s="53" t="s">
        <v>5</v>
      </c>
      <c r="G3" s="53" t="s">
        <v>206</v>
      </c>
      <c r="H3" s="53"/>
      <c r="I3" s="53"/>
      <c r="J3" s="53"/>
      <c r="K3" s="51" t="s">
        <v>67</v>
      </c>
      <c r="L3" s="51" t="s">
        <v>3</v>
      </c>
      <c r="M3" s="54" t="s">
        <v>2</v>
      </c>
    </row>
    <row r="4" spans="1:13" s="1" customFormat="1" ht="21" customHeight="1" thickBot="1">
      <c r="A4" s="48"/>
      <c r="B4" s="38"/>
      <c r="C4" s="50"/>
      <c r="D4" s="50"/>
      <c r="E4" s="52"/>
      <c r="F4" s="50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5"/>
    </row>
    <row r="5" spans="1:13" ht="16">
      <c r="A5" s="35" t="s">
        <v>41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20" t="s">
        <v>20</v>
      </c>
      <c r="B6" s="11" t="s">
        <v>131</v>
      </c>
      <c r="C6" s="11" t="s">
        <v>128</v>
      </c>
      <c r="D6" s="11" t="s">
        <v>129</v>
      </c>
      <c r="E6" s="12" t="s">
        <v>219</v>
      </c>
      <c r="F6" s="11" t="s">
        <v>211</v>
      </c>
      <c r="G6" s="18" t="s">
        <v>130</v>
      </c>
      <c r="H6" s="18" t="s">
        <v>37</v>
      </c>
      <c r="I6" s="18" t="s">
        <v>95</v>
      </c>
      <c r="J6" s="20"/>
      <c r="K6" s="13" t="str">
        <f>"75,0"</f>
        <v>75,0</v>
      </c>
      <c r="L6" s="13" t="str">
        <f>"50,5238"</f>
        <v>50,5238</v>
      </c>
      <c r="M6" s="11"/>
    </row>
    <row r="8" spans="1:13" ht="16">
      <c r="F8" s="8"/>
      <c r="G8" s="5"/>
      <c r="K8" s="10"/>
      <c r="M8" s="7"/>
    </row>
    <row r="9" spans="1:13" ht="16">
      <c r="F9" s="8"/>
      <c r="G9" s="5"/>
      <c r="K9" s="10"/>
      <c r="M9" s="7"/>
    </row>
    <row r="10" spans="1:13" ht="16">
      <c r="F10" s="8"/>
      <c r="G10" s="5"/>
      <c r="K10" s="10"/>
      <c r="M10" s="7"/>
    </row>
    <row r="11" spans="1:13" ht="16">
      <c r="F11" s="8"/>
      <c r="G11" s="5"/>
      <c r="K11" s="10"/>
      <c r="M11" s="7"/>
    </row>
    <row r="12" spans="1:13" ht="16">
      <c r="F12" s="8"/>
      <c r="G12" s="5"/>
      <c r="K12" s="10"/>
      <c r="M12" s="7"/>
    </row>
    <row r="13" spans="1:13" ht="16">
      <c r="E13" s="5"/>
      <c r="G13" s="8"/>
      <c r="H13" s="5"/>
      <c r="K13" s="10"/>
      <c r="L13" s="10"/>
      <c r="M13" s="7"/>
    </row>
    <row r="14" spans="1:13" ht="16">
      <c r="E14" s="5"/>
      <c r="G14" s="8"/>
      <c r="H14" s="5"/>
      <c r="K14" s="10"/>
      <c r="L14" s="10"/>
      <c r="M14" s="7"/>
    </row>
    <row r="15" spans="1:13">
      <c r="E15" s="5"/>
      <c r="G15" s="5"/>
      <c r="H15" s="5"/>
      <c r="K15" s="10"/>
      <c r="L15" s="10"/>
      <c r="M15" s="7"/>
    </row>
    <row r="16" spans="1:13" ht="18">
      <c r="D16" s="9"/>
      <c r="E16" s="9"/>
      <c r="G16" s="6"/>
      <c r="H16" s="5"/>
      <c r="K16" s="10"/>
      <c r="L16" s="10"/>
      <c r="M16" s="7"/>
    </row>
    <row r="17" spans="4:13" ht="16">
      <c r="D17" s="21"/>
      <c r="E17" s="21"/>
      <c r="G17" s="6"/>
      <c r="H17" s="5"/>
      <c r="K17" s="10"/>
      <c r="L17" s="10"/>
      <c r="M17" s="7"/>
    </row>
    <row r="18" spans="4:13" ht="14">
      <c r="D18" s="14"/>
      <c r="E18" s="15"/>
      <c r="G18" s="6"/>
      <c r="H18" s="5"/>
      <c r="K18" s="10"/>
      <c r="L18" s="10"/>
      <c r="M18" s="7"/>
    </row>
    <row r="19" spans="4:13" ht="14">
      <c r="D19" s="1"/>
      <c r="E19" s="1"/>
      <c r="G19" s="34"/>
      <c r="H19" s="1"/>
      <c r="K19" s="10"/>
      <c r="L19" s="10"/>
      <c r="M19" s="7"/>
    </row>
    <row r="20" spans="4:13">
      <c r="E20" s="5"/>
      <c r="G20" s="17"/>
      <c r="H20" s="16"/>
      <c r="K20" s="10"/>
      <c r="L20" s="10"/>
      <c r="M20" s="7"/>
    </row>
    <row r="21" spans="4:13">
      <c r="E21" s="5"/>
      <c r="G21" s="6"/>
      <c r="H21" s="5"/>
      <c r="K21" s="10"/>
      <c r="L21" s="10"/>
      <c r="M21" s="7"/>
    </row>
    <row r="22" spans="4:13">
      <c r="E22" s="5"/>
      <c r="G22" s="5"/>
      <c r="K22" s="10"/>
      <c r="M22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5"/>
  <dimension ref="A1:M25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19.1640625" style="5" customWidth="1"/>
    <col min="3" max="3" width="27.6640625" style="5" bestFit="1" customWidth="1"/>
    <col min="4" max="4" width="21.5" style="5" bestFit="1" customWidth="1"/>
    <col min="5" max="5" width="10.5" style="6" bestFit="1" customWidth="1"/>
    <col min="6" max="6" width="36.6640625" style="5" bestFit="1" customWidth="1"/>
    <col min="7" max="9" width="4.5" style="10" customWidth="1"/>
    <col min="10" max="10" width="4.83203125" style="10" customWidth="1"/>
    <col min="11" max="11" width="10.5" style="7" bestFit="1" customWidth="1"/>
    <col min="12" max="12" width="7.5" style="7" bestFit="1" customWidth="1"/>
    <col min="13" max="13" width="21.6640625" style="5" customWidth="1"/>
    <col min="14" max="16384" width="9.1640625" style="3"/>
  </cols>
  <sheetData>
    <row r="1" spans="1:13" s="2" customFormat="1" ht="29" customHeight="1">
      <c r="A1" s="39" t="s">
        <v>202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207</v>
      </c>
      <c r="B3" s="37" t="s">
        <v>0</v>
      </c>
      <c r="C3" s="49" t="s">
        <v>215</v>
      </c>
      <c r="D3" s="49" t="s">
        <v>6</v>
      </c>
      <c r="E3" s="51" t="s">
        <v>216</v>
      </c>
      <c r="F3" s="53" t="s">
        <v>5</v>
      </c>
      <c r="G3" s="53" t="s">
        <v>206</v>
      </c>
      <c r="H3" s="53"/>
      <c r="I3" s="53"/>
      <c r="J3" s="53"/>
      <c r="K3" s="51" t="s">
        <v>67</v>
      </c>
      <c r="L3" s="51" t="s">
        <v>3</v>
      </c>
      <c r="M3" s="54" t="s">
        <v>2</v>
      </c>
    </row>
    <row r="4" spans="1:13" s="1" customFormat="1" ht="21" customHeight="1" thickBot="1">
      <c r="A4" s="48"/>
      <c r="B4" s="38"/>
      <c r="C4" s="50"/>
      <c r="D4" s="50"/>
      <c r="E4" s="52"/>
      <c r="F4" s="50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5"/>
    </row>
    <row r="5" spans="1:13" ht="16">
      <c r="A5" s="35" t="s">
        <v>91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20" t="s">
        <v>20</v>
      </c>
      <c r="B6" s="11" t="s">
        <v>118</v>
      </c>
      <c r="C6" s="11" t="s">
        <v>185</v>
      </c>
      <c r="D6" s="11" t="s">
        <v>117</v>
      </c>
      <c r="E6" s="12" t="s">
        <v>221</v>
      </c>
      <c r="F6" s="11" t="s">
        <v>212</v>
      </c>
      <c r="G6" s="18" t="s">
        <v>45</v>
      </c>
      <c r="H6" s="19" t="s">
        <v>46</v>
      </c>
      <c r="I6" s="19" t="s">
        <v>46</v>
      </c>
      <c r="J6" s="20"/>
      <c r="K6" s="13" t="str">
        <f>"45,0"</f>
        <v>45,0</v>
      </c>
      <c r="L6" s="13" t="str">
        <f>"37,5998"</f>
        <v>37,5998</v>
      </c>
      <c r="M6" s="11" t="s">
        <v>139</v>
      </c>
    </row>
    <row r="8" spans="1:13" ht="16">
      <c r="A8" s="56" t="s">
        <v>34</v>
      </c>
      <c r="B8" s="56"/>
      <c r="C8" s="57"/>
      <c r="D8" s="57"/>
      <c r="E8" s="57"/>
      <c r="F8" s="57"/>
      <c r="G8" s="57"/>
      <c r="H8" s="57"/>
      <c r="I8" s="57"/>
      <c r="J8" s="57"/>
    </row>
    <row r="9" spans="1:13">
      <c r="A9" s="20" t="s">
        <v>20</v>
      </c>
      <c r="B9" s="11" t="s">
        <v>68</v>
      </c>
      <c r="C9" s="11" t="s">
        <v>186</v>
      </c>
      <c r="D9" s="11" t="s">
        <v>36</v>
      </c>
      <c r="E9" s="12" t="s">
        <v>221</v>
      </c>
      <c r="F9" s="11" t="s">
        <v>211</v>
      </c>
      <c r="G9" s="18" t="s">
        <v>115</v>
      </c>
      <c r="H9" s="18" t="s">
        <v>45</v>
      </c>
      <c r="I9" s="18" t="s">
        <v>46</v>
      </c>
      <c r="J9" s="20"/>
      <c r="K9" s="13" t="str">
        <f>"50,0"</f>
        <v>50,0</v>
      </c>
      <c r="L9" s="13" t="str">
        <f>"35,0225"</f>
        <v>35,0225</v>
      </c>
      <c r="M9" s="11" t="s">
        <v>40</v>
      </c>
    </row>
    <row r="11" spans="1:13" ht="16">
      <c r="F11" s="8"/>
      <c r="G11" s="5"/>
      <c r="K11" s="10"/>
      <c r="M11" s="7"/>
    </row>
    <row r="12" spans="1:13" ht="16">
      <c r="F12" s="8"/>
      <c r="G12" s="5"/>
      <c r="K12" s="10"/>
      <c r="M12" s="7"/>
    </row>
    <row r="13" spans="1:13" ht="16">
      <c r="F13" s="8"/>
      <c r="G13" s="5"/>
      <c r="K13" s="10"/>
      <c r="M13" s="7"/>
    </row>
    <row r="14" spans="1:13" ht="16">
      <c r="F14" s="8"/>
      <c r="G14" s="5"/>
      <c r="K14" s="10"/>
      <c r="M14" s="7"/>
    </row>
    <row r="15" spans="1:13" ht="16">
      <c r="F15" s="8"/>
      <c r="G15" s="5"/>
      <c r="K15" s="10"/>
      <c r="M15" s="7"/>
    </row>
    <row r="16" spans="1:13" ht="16">
      <c r="F16" s="8"/>
      <c r="G16" s="5"/>
      <c r="K16" s="10"/>
      <c r="M16" s="7"/>
    </row>
    <row r="17" spans="3:13" ht="16">
      <c r="F17" s="8"/>
      <c r="G17" s="5"/>
      <c r="K17" s="10"/>
      <c r="M17" s="7"/>
    </row>
    <row r="18" spans="3:13">
      <c r="G18" s="5"/>
      <c r="K18" s="10"/>
      <c r="M18" s="7"/>
    </row>
    <row r="19" spans="3:13" ht="18">
      <c r="C19" s="9"/>
      <c r="D19" s="9"/>
      <c r="E19" s="5"/>
      <c r="F19" s="6"/>
      <c r="G19" s="5"/>
      <c r="K19" s="10"/>
      <c r="M19" s="7"/>
    </row>
    <row r="20" spans="3:13" ht="16">
      <c r="C20" s="21"/>
      <c r="D20" s="21"/>
      <c r="E20" s="5"/>
      <c r="F20" s="6"/>
      <c r="G20" s="5"/>
      <c r="K20" s="10"/>
      <c r="M20" s="7"/>
    </row>
    <row r="21" spans="3:13" ht="14">
      <c r="C21" s="14"/>
      <c r="D21" s="15"/>
      <c r="E21" s="5"/>
      <c r="F21" s="6"/>
      <c r="G21" s="5"/>
      <c r="K21" s="10"/>
      <c r="M21" s="7"/>
    </row>
    <row r="22" spans="3:13" ht="14">
      <c r="C22" s="1"/>
      <c r="D22" s="1"/>
      <c r="E22" s="1"/>
      <c r="F22" s="34"/>
      <c r="G22" s="1"/>
      <c r="K22" s="10"/>
      <c r="M22" s="7"/>
    </row>
    <row r="23" spans="3:13">
      <c r="E23" s="10"/>
      <c r="F23" s="17"/>
      <c r="G23" s="16"/>
      <c r="K23" s="10"/>
      <c r="M23" s="7"/>
    </row>
    <row r="24" spans="3:13">
      <c r="E24" s="10"/>
      <c r="F24" s="17"/>
      <c r="G24" s="16"/>
      <c r="K24" s="10"/>
      <c r="M24" s="7"/>
    </row>
    <row r="25" spans="3:13">
      <c r="E25" s="5"/>
      <c r="F25" s="6"/>
      <c r="G25" s="5"/>
      <c r="K25" s="10"/>
      <c r="M25" s="7"/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6"/>
  <dimension ref="A1:M25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0.1640625" style="5" customWidth="1"/>
    <col min="3" max="3" width="27.6640625" style="5" bestFit="1" customWidth="1"/>
    <col min="4" max="4" width="21.5" style="5" bestFit="1" customWidth="1"/>
    <col min="5" max="5" width="10.5" style="6" bestFit="1" customWidth="1"/>
    <col min="6" max="6" width="36.6640625" style="5" bestFit="1" customWidth="1"/>
    <col min="7" max="9" width="4.5" style="10" customWidth="1"/>
    <col min="10" max="10" width="4.83203125" style="10" customWidth="1"/>
    <col min="11" max="11" width="10.5" style="7" bestFit="1" customWidth="1"/>
    <col min="12" max="12" width="7.5" style="7" bestFit="1" customWidth="1"/>
    <col min="13" max="13" width="20" style="5" customWidth="1"/>
    <col min="14" max="16384" width="9.1640625" style="3"/>
  </cols>
  <sheetData>
    <row r="1" spans="1:13" s="2" customFormat="1" ht="29" customHeight="1">
      <c r="A1" s="39" t="s">
        <v>203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207</v>
      </c>
      <c r="B3" s="37" t="s">
        <v>0</v>
      </c>
      <c r="C3" s="49" t="s">
        <v>215</v>
      </c>
      <c r="D3" s="49" t="s">
        <v>6</v>
      </c>
      <c r="E3" s="51" t="s">
        <v>216</v>
      </c>
      <c r="F3" s="53" t="s">
        <v>5</v>
      </c>
      <c r="G3" s="53" t="s">
        <v>206</v>
      </c>
      <c r="H3" s="53"/>
      <c r="I3" s="53"/>
      <c r="J3" s="53"/>
      <c r="K3" s="51" t="s">
        <v>67</v>
      </c>
      <c r="L3" s="51" t="s">
        <v>3</v>
      </c>
      <c r="M3" s="54" t="s">
        <v>2</v>
      </c>
    </row>
    <row r="4" spans="1:13" s="1" customFormat="1" ht="21" customHeight="1" thickBot="1">
      <c r="A4" s="48"/>
      <c r="B4" s="38"/>
      <c r="C4" s="50"/>
      <c r="D4" s="50"/>
      <c r="E4" s="52"/>
      <c r="F4" s="50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5"/>
    </row>
    <row r="5" spans="1:13" ht="16">
      <c r="A5" s="35" t="s">
        <v>74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20" t="s">
        <v>20</v>
      </c>
      <c r="B6" s="11" t="s">
        <v>126</v>
      </c>
      <c r="C6" s="11" t="s">
        <v>187</v>
      </c>
      <c r="D6" s="11" t="s">
        <v>119</v>
      </c>
      <c r="E6" s="12" t="s">
        <v>221</v>
      </c>
      <c r="F6" s="11" t="s">
        <v>211</v>
      </c>
      <c r="G6" s="18" t="s">
        <v>120</v>
      </c>
      <c r="H6" s="18" t="s">
        <v>121</v>
      </c>
      <c r="I6" s="19" t="s">
        <v>122</v>
      </c>
      <c r="J6" s="20"/>
      <c r="K6" s="13" t="str">
        <f>"32,5"</f>
        <v>32,5</v>
      </c>
      <c r="L6" s="13" t="str">
        <f>"31,5770"</f>
        <v>31,5770</v>
      </c>
      <c r="M6" s="11" t="s">
        <v>139</v>
      </c>
    </row>
    <row r="8" spans="1:13" ht="16">
      <c r="A8" s="56" t="s">
        <v>123</v>
      </c>
      <c r="B8" s="56"/>
      <c r="C8" s="57"/>
      <c r="D8" s="57"/>
      <c r="E8" s="57"/>
      <c r="F8" s="57"/>
      <c r="G8" s="57"/>
      <c r="H8" s="57"/>
      <c r="I8" s="57"/>
      <c r="J8" s="57"/>
    </row>
    <row r="9" spans="1:13">
      <c r="A9" s="20" t="s">
        <v>20</v>
      </c>
      <c r="B9" s="11" t="s">
        <v>127</v>
      </c>
      <c r="C9" s="11" t="s">
        <v>188</v>
      </c>
      <c r="D9" s="11" t="s">
        <v>124</v>
      </c>
      <c r="E9" s="12" t="s">
        <v>221</v>
      </c>
      <c r="F9" s="11" t="s">
        <v>209</v>
      </c>
      <c r="G9" s="18" t="s">
        <v>45</v>
      </c>
      <c r="H9" s="19" t="s">
        <v>125</v>
      </c>
      <c r="I9" s="18" t="s">
        <v>125</v>
      </c>
      <c r="J9" s="20"/>
      <c r="K9" s="13" t="str">
        <f>"52,5"</f>
        <v>52,5</v>
      </c>
      <c r="L9" s="13" t="str">
        <f>"40,7909"</f>
        <v>40,7909</v>
      </c>
      <c r="M9" s="11"/>
    </row>
    <row r="11" spans="1:13" ht="16">
      <c r="F11" s="8"/>
      <c r="G11" s="5"/>
      <c r="K11" s="10"/>
      <c r="M11" s="7"/>
    </row>
    <row r="12" spans="1:13" ht="16">
      <c r="F12" s="8"/>
      <c r="G12" s="5"/>
      <c r="K12" s="10"/>
      <c r="M12" s="7"/>
    </row>
    <row r="13" spans="1:13" ht="16">
      <c r="F13" s="8"/>
      <c r="G13" s="5"/>
      <c r="K13" s="10"/>
      <c r="M13" s="7"/>
    </row>
    <row r="14" spans="1:13" ht="16">
      <c r="F14" s="8"/>
      <c r="G14" s="5"/>
      <c r="K14" s="10"/>
      <c r="M14" s="7"/>
    </row>
    <row r="15" spans="1:13" ht="16">
      <c r="F15" s="8"/>
      <c r="G15" s="5"/>
      <c r="K15" s="10"/>
      <c r="M15" s="7"/>
    </row>
    <row r="16" spans="1:13" ht="16">
      <c r="F16" s="8"/>
      <c r="G16" s="5"/>
      <c r="K16" s="10"/>
      <c r="M16" s="7"/>
    </row>
    <row r="17" spans="3:13" ht="16">
      <c r="F17" s="8"/>
      <c r="G17" s="5"/>
      <c r="K17" s="10"/>
      <c r="M17" s="7"/>
    </row>
    <row r="18" spans="3:13">
      <c r="G18" s="5"/>
      <c r="K18" s="10"/>
      <c r="M18" s="7"/>
    </row>
    <row r="19" spans="3:13" ht="18">
      <c r="C19" s="9"/>
      <c r="D19" s="9"/>
      <c r="E19" s="5"/>
      <c r="F19" s="6"/>
      <c r="G19" s="5"/>
      <c r="K19" s="10"/>
      <c r="M19" s="7"/>
    </row>
    <row r="20" spans="3:13" ht="16">
      <c r="C20" s="21"/>
      <c r="D20" s="21"/>
      <c r="E20" s="5"/>
      <c r="F20" s="6"/>
      <c r="G20" s="5"/>
      <c r="K20" s="10"/>
      <c r="M20" s="7"/>
    </row>
    <row r="21" spans="3:13" ht="14">
      <c r="C21" s="14"/>
      <c r="D21" s="15"/>
      <c r="E21" s="5"/>
      <c r="F21" s="6"/>
      <c r="G21" s="5"/>
      <c r="K21" s="10"/>
      <c r="M21" s="7"/>
    </row>
    <row r="22" spans="3:13" ht="14">
      <c r="C22" s="1"/>
      <c r="D22" s="1"/>
      <c r="E22" s="1"/>
      <c r="F22" s="34"/>
      <c r="G22" s="1"/>
      <c r="K22" s="10"/>
      <c r="M22" s="7"/>
    </row>
    <row r="23" spans="3:13">
      <c r="E23" s="10"/>
      <c r="F23" s="17"/>
      <c r="G23" s="16"/>
      <c r="K23" s="10"/>
      <c r="M23" s="7"/>
    </row>
    <row r="24" spans="3:13">
      <c r="E24" s="10"/>
      <c r="F24" s="17"/>
      <c r="G24" s="16"/>
      <c r="K24" s="10"/>
      <c r="M24" s="7"/>
    </row>
    <row r="25" spans="3:13">
      <c r="E25" s="5"/>
      <c r="F25" s="6"/>
      <c r="G25" s="5"/>
      <c r="K25" s="10"/>
      <c r="M25" s="7"/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7"/>
  <dimension ref="A1:M21"/>
  <sheetViews>
    <sheetView tabSelected="1" workbookViewId="0">
      <selection activeCell="E6" sqref="E6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7.6640625" style="5" bestFit="1" customWidth="1"/>
    <col min="4" max="4" width="21.5" style="5" bestFit="1" customWidth="1"/>
    <col min="5" max="5" width="10.5" style="6" bestFit="1" customWidth="1"/>
    <col min="6" max="6" width="34.6640625" style="5" customWidth="1"/>
    <col min="7" max="9" width="4.5" style="10" customWidth="1"/>
    <col min="10" max="10" width="4.83203125" style="10" customWidth="1"/>
    <col min="11" max="11" width="10.5" style="7" bestFit="1" customWidth="1"/>
    <col min="12" max="12" width="7.5" style="7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39" t="s">
        <v>204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207</v>
      </c>
      <c r="B3" s="37" t="s">
        <v>0</v>
      </c>
      <c r="C3" s="49" t="s">
        <v>215</v>
      </c>
      <c r="D3" s="49" t="s">
        <v>6</v>
      </c>
      <c r="E3" s="51" t="s">
        <v>216</v>
      </c>
      <c r="F3" s="53" t="s">
        <v>5</v>
      </c>
      <c r="G3" s="53" t="s">
        <v>206</v>
      </c>
      <c r="H3" s="53"/>
      <c r="I3" s="53"/>
      <c r="J3" s="53"/>
      <c r="K3" s="51" t="s">
        <v>67</v>
      </c>
      <c r="L3" s="51" t="s">
        <v>3</v>
      </c>
      <c r="M3" s="54" t="s">
        <v>2</v>
      </c>
    </row>
    <row r="4" spans="1:13" s="1" customFormat="1" ht="21" customHeight="1" thickBot="1">
      <c r="A4" s="48"/>
      <c r="B4" s="38"/>
      <c r="C4" s="50"/>
      <c r="D4" s="50"/>
      <c r="E4" s="52"/>
      <c r="F4" s="50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5"/>
    </row>
    <row r="5" spans="1:13" ht="16">
      <c r="A5" s="35" t="s">
        <v>91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20" t="s">
        <v>20</v>
      </c>
      <c r="B6" s="11" t="s">
        <v>116</v>
      </c>
      <c r="C6" s="11" t="s">
        <v>189</v>
      </c>
      <c r="D6" s="11" t="s">
        <v>113</v>
      </c>
      <c r="E6" s="12" t="s">
        <v>221</v>
      </c>
      <c r="F6" s="11" t="s">
        <v>209</v>
      </c>
      <c r="G6" s="19" t="s">
        <v>114</v>
      </c>
      <c r="H6" s="18" t="s">
        <v>44</v>
      </c>
      <c r="I6" s="19" t="s">
        <v>115</v>
      </c>
      <c r="J6" s="20"/>
      <c r="K6" s="13" t="str">
        <f>"40,0"</f>
        <v>40,0</v>
      </c>
      <c r="L6" s="13" t="str">
        <f>"33,6420"</f>
        <v>33,6420</v>
      </c>
      <c r="M6" s="11"/>
    </row>
    <row r="8" spans="1:13" ht="16">
      <c r="F8" s="8"/>
      <c r="G8" s="5"/>
      <c r="K8" s="10"/>
      <c r="M8" s="7"/>
    </row>
    <row r="9" spans="1:13" ht="16">
      <c r="F9" s="8"/>
      <c r="G9" s="5"/>
      <c r="K9" s="10"/>
      <c r="M9" s="7"/>
    </row>
    <row r="10" spans="1:13" ht="16">
      <c r="F10" s="8"/>
      <c r="G10" s="5"/>
      <c r="K10" s="10"/>
      <c r="M10" s="7"/>
    </row>
    <row r="11" spans="1:13" ht="16">
      <c r="F11" s="8"/>
      <c r="G11" s="5"/>
      <c r="K11" s="10"/>
      <c r="M11" s="7"/>
    </row>
    <row r="12" spans="1:13" ht="16">
      <c r="F12" s="8"/>
      <c r="G12" s="5"/>
      <c r="K12" s="10"/>
      <c r="M12" s="7"/>
    </row>
    <row r="13" spans="1:13" ht="16">
      <c r="F13" s="8"/>
      <c r="G13" s="5"/>
      <c r="K13" s="10"/>
      <c r="M13" s="7"/>
    </row>
    <row r="14" spans="1:13" ht="16">
      <c r="F14" s="8"/>
      <c r="G14" s="5"/>
      <c r="K14" s="10"/>
      <c r="M14" s="7"/>
    </row>
    <row r="15" spans="1:13">
      <c r="G15" s="5"/>
      <c r="K15" s="10"/>
      <c r="M15" s="7"/>
    </row>
    <row r="16" spans="1:13" ht="18">
      <c r="C16" s="9"/>
      <c r="D16" s="9"/>
      <c r="E16" s="5"/>
      <c r="F16" s="6"/>
      <c r="G16" s="5"/>
      <c r="K16" s="10"/>
      <c r="M16" s="7"/>
    </row>
    <row r="17" spans="3:13" ht="16">
      <c r="C17" s="21"/>
      <c r="D17" s="21"/>
      <c r="E17" s="5"/>
      <c r="F17" s="6"/>
      <c r="G17" s="5"/>
      <c r="K17" s="10"/>
      <c r="M17" s="7"/>
    </row>
    <row r="18" spans="3:13" ht="14">
      <c r="C18" s="14"/>
      <c r="D18" s="15"/>
      <c r="E18" s="5"/>
      <c r="F18" s="6"/>
      <c r="G18" s="5"/>
      <c r="K18" s="10"/>
      <c r="M18" s="7"/>
    </row>
    <row r="19" spans="3:13" ht="14">
      <c r="C19" s="1"/>
      <c r="D19" s="1"/>
      <c r="E19" s="1"/>
      <c r="F19" s="34"/>
      <c r="G19" s="1"/>
      <c r="K19" s="10"/>
      <c r="M19" s="7"/>
    </row>
    <row r="20" spans="3:13">
      <c r="E20" s="10"/>
      <c r="F20" s="17"/>
      <c r="G20" s="16"/>
      <c r="K20" s="10"/>
      <c r="M20" s="7"/>
    </row>
    <row r="21" spans="3:13">
      <c r="E21" s="5"/>
      <c r="F21" s="6"/>
      <c r="G21" s="5"/>
      <c r="K21" s="10"/>
      <c r="M21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2"/>
  <dimension ref="A1:U21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22.1640625" style="5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3.1640625" style="5" bestFit="1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7" width="5.5" style="10" customWidth="1"/>
    <col min="18" max="18" width="4.83203125" style="10" customWidth="1"/>
    <col min="19" max="19" width="7.83203125" style="7" bestFit="1" customWidth="1"/>
    <col min="20" max="20" width="8.5" style="7" bestFit="1" customWidth="1"/>
    <col min="21" max="21" width="17.33203125" style="5" bestFit="1" customWidth="1"/>
    <col min="22" max="16384" width="9.1640625" style="3"/>
  </cols>
  <sheetData>
    <row r="1" spans="1:21" s="2" customFormat="1" ht="29" customHeight="1">
      <c r="A1" s="39" t="s">
        <v>191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2"/>
    </row>
    <row r="2" spans="1:21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>
      <c r="A3" s="47" t="s">
        <v>207</v>
      </c>
      <c r="B3" s="37" t="s">
        <v>0</v>
      </c>
      <c r="C3" s="49" t="s">
        <v>215</v>
      </c>
      <c r="D3" s="49" t="s">
        <v>6</v>
      </c>
      <c r="E3" s="51" t="s">
        <v>216</v>
      </c>
      <c r="F3" s="53" t="s">
        <v>5</v>
      </c>
      <c r="G3" s="53" t="s">
        <v>7</v>
      </c>
      <c r="H3" s="53"/>
      <c r="I3" s="53"/>
      <c r="J3" s="53"/>
      <c r="K3" s="53" t="s">
        <v>8</v>
      </c>
      <c r="L3" s="53"/>
      <c r="M3" s="53"/>
      <c r="N3" s="53"/>
      <c r="O3" s="53" t="s">
        <v>9</v>
      </c>
      <c r="P3" s="53"/>
      <c r="Q3" s="53"/>
      <c r="R3" s="53"/>
      <c r="S3" s="51" t="s">
        <v>1</v>
      </c>
      <c r="T3" s="51" t="s">
        <v>3</v>
      </c>
      <c r="U3" s="54" t="s">
        <v>2</v>
      </c>
    </row>
    <row r="4" spans="1:21" s="1" customFormat="1" ht="21" customHeight="1" thickBot="1">
      <c r="A4" s="48"/>
      <c r="B4" s="38"/>
      <c r="C4" s="50"/>
      <c r="D4" s="50"/>
      <c r="E4" s="52"/>
      <c r="F4" s="5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2"/>
      <c r="T4" s="52"/>
      <c r="U4" s="55"/>
    </row>
    <row r="5" spans="1:21" ht="16">
      <c r="A5" s="35" t="s">
        <v>10</v>
      </c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21">
      <c r="A6" s="20" t="s">
        <v>20</v>
      </c>
      <c r="B6" s="11" t="s">
        <v>21</v>
      </c>
      <c r="C6" s="11" t="s">
        <v>171</v>
      </c>
      <c r="D6" s="11" t="s">
        <v>11</v>
      </c>
      <c r="E6" s="12" t="s">
        <v>218</v>
      </c>
      <c r="F6" s="11" t="s">
        <v>209</v>
      </c>
      <c r="G6" s="18" t="s">
        <v>12</v>
      </c>
      <c r="H6" s="19" t="s">
        <v>13</v>
      </c>
      <c r="I6" s="19" t="s">
        <v>13</v>
      </c>
      <c r="J6" s="20"/>
      <c r="K6" s="18" t="s">
        <v>14</v>
      </c>
      <c r="L6" s="18" t="s">
        <v>15</v>
      </c>
      <c r="M6" s="19" t="s">
        <v>16</v>
      </c>
      <c r="N6" s="20"/>
      <c r="O6" s="18" t="s">
        <v>17</v>
      </c>
      <c r="P6" s="18" t="s">
        <v>18</v>
      </c>
      <c r="Q6" s="18" t="s">
        <v>19</v>
      </c>
      <c r="R6" s="20"/>
      <c r="S6" s="13" t="str">
        <f>"625,0"</f>
        <v>625,0</v>
      </c>
      <c r="T6" s="13" t="str">
        <f>"359,4375"</f>
        <v>359,4375</v>
      </c>
      <c r="U6" s="11" t="s">
        <v>205</v>
      </c>
    </row>
    <row r="8" spans="1:21" ht="16">
      <c r="F8" s="8"/>
      <c r="G8" s="5"/>
    </row>
    <row r="9" spans="1:21" ht="16">
      <c r="F9" s="8"/>
      <c r="G9" s="5"/>
    </row>
    <row r="10" spans="1:21" ht="16">
      <c r="F10" s="8"/>
      <c r="G10" s="5"/>
    </row>
    <row r="11" spans="1:21" ht="16">
      <c r="F11" s="8"/>
      <c r="G11" s="5"/>
    </row>
    <row r="12" spans="1:21" ht="16">
      <c r="F12" s="8"/>
      <c r="G12" s="5"/>
    </row>
    <row r="13" spans="1:21" ht="16">
      <c r="F13" s="8"/>
      <c r="G13" s="5"/>
    </row>
    <row r="14" spans="1:21" ht="16">
      <c r="F14" s="8"/>
      <c r="G14" s="5"/>
    </row>
    <row r="15" spans="1:21">
      <c r="G15" s="5"/>
    </row>
    <row r="16" spans="1:21" ht="18">
      <c r="C16" s="9"/>
      <c r="D16" s="9"/>
      <c r="E16" s="5"/>
      <c r="F16" s="6"/>
      <c r="G16" s="5"/>
    </row>
    <row r="17" spans="3:7" ht="16">
      <c r="C17" s="21"/>
      <c r="D17" s="21"/>
      <c r="E17" s="5"/>
      <c r="F17" s="6"/>
      <c r="G17" s="5"/>
    </row>
    <row r="18" spans="3:7" ht="14">
      <c r="C18" s="14"/>
      <c r="D18" s="15"/>
      <c r="E18" s="5"/>
      <c r="F18" s="6"/>
      <c r="G18" s="5"/>
    </row>
    <row r="19" spans="3:7" ht="14">
      <c r="C19" s="1"/>
      <c r="D19" s="1"/>
      <c r="E19" s="1"/>
      <c r="F19" s="34"/>
      <c r="G19" s="1"/>
    </row>
    <row r="20" spans="3:7">
      <c r="E20" s="10"/>
      <c r="F20" s="17"/>
      <c r="G20" s="16"/>
    </row>
    <row r="21" spans="3:7">
      <c r="E21" s="5"/>
      <c r="F21" s="6"/>
      <c r="G21" s="5"/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3"/>
  <dimension ref="A1:M2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2.33203125" style="5" customWidth="1"/>
    <col min="3" max="3" width="28.5" style="5" bestFit="1" customWidth="1"/>
    <col min="4" max="4" width="21.5" style="5" bestFit="1" customWidth="1"/>
    <col min="5" max="5" width="9" style="6" customWidth="1"/>
    <col min="6" max="6" width="36.6640625" style="5" bestFit="1" customWidth="1"/>
    <col min="7" max="8" width="5.6640625" style="10" bestFit="1" customWidth="1"/>
    <col min="9" max="9" width="4" style="10" customWidth="1"/>
    <col min="10" max="10" width="4.33203125" style="10" bestFit="1" customWidth="1"/>
    <col min="11" max="11" width="10.5" style="7" bestFit="1" customWidth="1"/>
    <col min="12" max="12" width="8.6640625" style="7" bestFit="1" customWidth="1"/>
    <col min="13" max="13" width="17.6640625" style="5" customWidth="1"/>
    <col min="14" max="16384" width="9.1640625" style="3"/>
  </cols>
  <sheetData>
    <row r="1" spans="1:13" s="2" customFormat="1" ht="29" customHeight="1">
      <c r="A1" s="39" t="s">
        <v>192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207</v>
      </c>
      <c r="B3" s="37" t="s">
        <v>0</v>
      </c>
      <c r="C3" s="49" t="s">
        <v>215</v>
      </c>
      <c r="D3" s="49" t="s">
        <v>6</v>
      </c>
      <c r="E3" s="51" t="s">
        <v>216</v>
      </c>
      <c r="F3" s="53" t="s">
        <v>5</v>
      </c>
      <c r="G3" s="53" t="s">
        <v>7</v>
      </c>
      <c r="H3" s="53"/>
      <c r="I3" s="53"/>
      <c r="J3" s="53"/>
      <c r="K3" s="51" t="s">
        <v>67</v>
      </c>
      <c r="L3" s="51" t="s">
        <v>3</v>
      </c>
      <c r="M3" s="54" t="s">
        <v>2</v>
      </c>
    </row>
    <row r="4" spans="1:13" s="1" customFormat="1" ht="21" customHeight="1" thickBot="1">
      <c r="A4" s="48"/>
      <c r="B4" s="38"/>
      <c r="C4" s="50"/>
      <c r="D4" s="50"/>
      <c r="E4" s="52"/>
      <c r="F4" s="50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5"/>
    </row>
    <row r="5" spans="1:13" ht="16">
      <c r="A5" s="35" t="s">
        <v>22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20" t="s">
        <v>20</v>
      </c>
      <c r="B6" s="11" t="s">
        <v>33</v>
      </c>
      <c r="C6" s="11" t="s">
        <v>170</v>
      </c>
      <c r="D6" s="11" t="s">
        <v>23</v>
      </c>
      <c r="E6" s="12" t="s">
        <v>217</v>
      </c>
      <c r="F6" s="11" t="s">
        <v>208</v>
      </c>
      <c r="G6" s="19" t="s">
        <v>24</v>
      </c>
      <c r="H6" s="18" t="s">
        <v>25</v>
      </c>
      <c r="I6" s="20"/>
      <c r="J6" s="20"/>
      <c r="K6" s="13" t="str">
        <f>"237,5"</f>
        <v>237,5</v>
      </c>
      <c r="L6" s="13" t="str">
        <f>"161,6487"</f>
        <v>161,6487</v>
      </c>
      <c r="M6" s="11" t="s">
        <v>32</v>
      </c>
    </row>
    <row r="8" spans="1:13" ht="16">
      <c r="F8" s="8"/>
      <c r="G8" s="5"/>
      <c r="K8" s="10"/>
      <c r="M8" s="7"/>
    </row>
    <row r="9" spans="1:13" ht="16">
      <c r="F9" s="8"/>
      <c r="G9" s="5"/>
      <c r="K9" s="10"/>
      <c r="M9" s="7"/>
    </row>
    <row r="10" spans="1:13" ht="16">
      <c r="F10" s="8"/>
      <c r="G10" s="5"/>
      <c r="K10" s="10"/>
      <c r="M10" s="7"/>
    </row>
    <row r="11" spans="1:13" ht="16">
      <c r="F11" s="8"/>
      <c r="G11" s="5"/>
      <c r="K11" s="10"/>
      <c r="M11" s="7"/>
    </row>
    <row r="12" spans="1:13" ht="16">
      <c r="F12" s="8"/>
      <c r="G12" s="5"/>
      <c r="K12" s="10"/>
      <c r="M12" s="7"/>
    </row>
    <row r="13" spans="1:13" ht="16">
      <c r="F13" s="8"/>
      <c r="G13" s="5"/>
      <c r="K13" s="10"/>
      <c r="M13" s="7"/>
    </row>
    <row r="14" spans="1:13" ht="16">
      <c r="F14" s="8"/>
      <c r="G14" s="5"/>
      <c r="K14" s="10"/>
      <c r="M14" s="7"/>
    </row>
    <row r="15" spans="1:13">
      <c r="G15" s="5"/>
      <c r="K15" s="10"/>
      <c r="M15" s="7"/>
    </row>
    <row r="16" spans="1:13" ht="18">
      <c r="C16" s="9"/>
      <c r="D16" s="9"/>
      <c r="E16" s="5"/>
      <c r="F16" s="6"/>
      <c r="G16" s="5"/>
      <c r="K16" s="10"/>
      <c r="M16" s="7"/>
    </row>
    <row r="17" spans="3:13" ht="16">
      <c r="C17" s="21"/>
      <c r="D17" s="21"/>
      <c r="E17" s="5"/>
      <c r="F17" s="6"/>
      <c r="G17" s="5"/>
      <c r="K17" s="10"/>
      <c r="M17" s="7"/>
    </row>
    <row r="18" spans="3:13" ht="14">
      <c r="C18" s="14"/>
      <c r="D18" s="15"/>
      <c r="E18" s="5"/>
      <c r="F18" s="6"/>
      <c r="G18" s="5"/>
      <c r="K18" s="10"/>
      <c r="M18" s="7"/>
    </row>
    <row r="19" spans="3:13" ht="14">
      <c r="C19" s="1"/>
      <c r="D19" s="1"/>
      <c r="E19" s="1"/>
      <c r="F19" s="34"/>
      <c r="G19" s="1"/>
      <c r="K19" s="10"/>
      <c r="M19" s="7"/>
    </row>
    <row r="20" spans="3:13">
      <c r="E20" s="10"/>
      <c r="F20" s="17"/>
      <c r="G20" s="16"/>
      <c r="K20" s="10"/>
      <c r="M20" s="7"/>
    </row>
    <row r="21" spans="3:13">
      <c r="E21" s="5"/>
      <c r="F21" s="6"/>
      <c r="G21" s="5"/>
      <c r="K21" s="10"/>
      <c r="M21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4"/>
  <dimension ref="A1:M34"/>
  <sheetViews>
    <sheetView workbookViewId="0">
      <selection activeCell="E14" sqref="E14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8.5" style="5" bestFit="1" customWidth="1"/>
    <col min="4" max="4" width="21.5" style="5" bestFit="1" customWidth="1"/>
    <col min="5" max="5" width="11.6640625" style="6" customWidth="1"/>
    <col min="6" max="6" width="40" style="5" bestFit="1" customWidth="1"/>
    <col min="7" max="9" width="5.6640625" style="10" bestFit="1" customWidth="1"/>
    <col min="10" max="10" width="4.33203125" style="10" bestFit="1" customWidth="1"/>
    <col min="11" max="11" width="10.5" style="7" bestFit="1" customWidth="1"/>
    <col min="12" max="12" width="8.6640625" style="7" bestFit="1" customWidth="1"/>
    <col min="13" max="13" width="20.5" style="5" bestFit="1" customWidth="1"/>
    <col min="14" max="16384" width="9.1640625" style="3"/>
  </cols>
  <sheetData>
    <row r="1" spans="1:13" s="2" customFormat="1" ht="29" customHeight="1">
      <c r="A1" s="39" t="s">
        <v>193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207</v>
      </c>
      <c r="B3" s="37" t="s">
        <v>0</v>
      </c>
      <c r="C3" s="49" t="s">
        <v>215</v>
      </c>
      <c r="D3" s="49" t="s">
        <v>6</v>
      </c>
      <c r="E3" s="51" t="s">
        <v>216</v>
      </c>
      <c r="F3" s="53" t="s">
        <v>5</v>
      </c>
      <c r="G3" s="53" t="s">
        <v>8</v>
      </c>
      <c r="H3" s="53"/>
      <c r="I3" s="53"/>
      <c r="J3" s="53"/>
      <c r="K3" s="51" t="s">
        <v>67</v>
      </c>
      <c r="L3" s="51" t="s">
        <v>3</v>
      </c>
      <c r="M3" s="54" t="s">
        <v>2</v>
      </c>
    </row>
    <row r="4" spans="1:13" s="1" customFormat="1" ht="21" customHeight="1" thickBot="1">
      <c r="A4" s="48"/>
      <c r="B4" s="38"/>
      <c r="C4" s="50"/>
      <c r="D4" s="50"/>
      <c r="E4" s="52"/>
      <c r="F4" s="50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5"/>
    </row>
    <row r="5" spans="1:13" ht="16">
      <c r="A5" s="56" t="s">
        <v>34</v>
      </c>
      <c r="B5" s="56"/>
      <c r="C5" s="57"/>
      <c r="D5" s="57"/>
      <c r="E5" s="57"/>
      <c r="F5" s="57"/>
      <c r="G5" s="57"/>
      <c r="H5" s="57"/>
      <c r="I5" s="57"/>
      <c r="J5" s="57"/>
    </row>
    <row r="6" spans="1:13">
      <c r="A6" s="20" t="s">
        <v>20</v>
      </c>
      <c r="B6" s="11" t="s">
        <v>86</v>
      </c>
      <c r="C6" s="11" t="s">
        <v>75</v>
      </c>
      <c r="D6" s="11" t="s">
        <v>76</v>
      </c>
      <c r="E6" s="12" t="s">
        <v>219</v>
      </c>
      <c r="F6" s="11" t="s">
        <v>210</v>
      </c>
      <c r="G6" s="18" t="s">
        <v>77</v>
      </c>
      <c r="H6" s="18" t="s">
        <v>78</v>
      </c>
      <c r="I6" s="18" t="s">
        <v>79</v>
      </c>
      <c r="J6" s="20"/>
      <c r="K6" s="13" t="str">
        <f>"140,0"</f>
        <v>140,0</v>
      </c>
      <c r="L6" s="13" t="str">
        <f>"101,0940"</f>
        <v>101,0940</v>
      </c>
      <c r="M6" s="11"/>
    </row>
    <row r="8" spans="1:13" ht="16">
      <c r="A8" s="56" t="s">
        <v>41</v>
      </c>
      <c r="B8" s="56"/>
      <c r="C8" s="57"/>
      <c r="D8" s="57"/>
      <c r="E8" s="57"/>
      <c r="F8" s="57"/>
      <c r="G8" s="57"/>
      <c r="H8" s="57"/>
      <c r="I8" s="57"/>
      <c r="J8" s="57"/>
    </row>
    <row r="9" spans="1:13">
      <c r="A9" s="20" t="s">
        <v>20</v>
      </c>
      <c r="B9" s="11" t="s">
        <v>87</v>
      </c>
      <c r="C9" s="11" t="s">
        <v>80</v>
      </c>
      <c r="D9" s="11" t="s">
        <v>81</v>
      </c>
      <c r="E9" s="12" t="s">
        <v>219</v>
      </c>
      <c r="F9" s="11" t="s">
        <v>209</v>
      </c>
      <c r="G9" s="19" t="s">
        <v>79</v>
      </c>
      <c r="H9" s="18" t="s">
        <v>26</v>
      </c>
      <c r="I9" s="18" t="s">
        <v>27</v>
      </c>
      <c r="J9" s="20"/>
      <c r="K9" s="13" t="str">
        <f>"150,0"</f>
        <v>150,0</v>
      </c>
      <c r="L9" s="13" t="str">
        <f>"101,6100"</f>
        <v>101,6100</v>
      </c>
      <c r="M9" s="11"/>
    </row>
    <row r="11" spans="1:13" ht="16">
      <c r="A11" s="56" t="s">
        <v>82</v>
      </c>
      <c r="B11" s="56"/>
      <c r="C11" s="57"/>
      <c r="D11" s="57"/>
      <c r="E11" s="57"/>
      <c r="F11" s="57"/>
      <c r="G11" s="57"/>
      <c r="H11" s="57"/>
      <c r="I11" s="57"/>
      <c r="J11" s="57"/>
    </row>
    <row r="12" spans="1:13">
      <c r="A12" s="28" t="s">
        <v>20</v>
      </c>
      <c r="B12" s="22" t="s">
        <v>88</v>
      </c>
      <c r="C12" s="22" t="s">
        <v>83</v>
      </c>
      <c r="D12" s="22" t="s">
        <v>84</v>
      </c>
      <c r="E12" s="23" t="s">
        <v>219</v>
      </c>
      <c r="F12" s="22" t="s">
        <v>209</v>
      </c>
      <c r="G12" s="29" t="s">
        <v>14</v>
      </c>
      <c r="H12" s="29" t="s">
        <v>15</v>
      </c>
      <c r="I12" s="29" t="s">
        <v>16</v>
      </c>
      <c r="J12" s="28"/>
      <c r="K12" s="24" t="str">
        <f>"170,0"</f>
        <v>170,0</v>
      </c>
      <c r="L12" s="24" t="str">
        <f>"102,4760"</f>
        <v>102,4760</v>
      </c>
      <c r="M12" s="22" t="s">
        <v>85</v>
      </c>
    </row>
    <row r="13" spans="1:13">
      <c r="A13" s="30" t="s">
        <v>20</v>
      </c>
      <c r="B13" s="25" t="s">
        <v>88</v>
      </c>
      <c r="C13" s="25" t="s">
        <v>172</v>
      </c>
      <c r="D13" s="25" t="s">
        <v>84</v>
      </c>
      <c r="E13" s="26" t="s">
        <v>220</v>
      </c>
      <c r="F13" s="25" t="s">
        <v>209</v>
      </c>
      <c r="G13" s="31" t="s">
        <v>14</v>
      </c>
      <c r="H13" s="31" t="s">
        <v>15</v>
      </c>
      <c r="I13" s="31" t="s">
        <v>16</v>
      </c>
      <c r="J13" s="30"/>
      <c r="K13" s="27" t="str">
        <f>"170,0"</f>
        <v>170,0</v>
      </c>
      <c r="L13" s="27" t="str">
        <f>"132,9114"</f>
        <v>132,9114</v>
      </c>
      <c r="M13" s="25" t="s">
        <v>85</v>
      </c>
    </row>
    <row r="15" spans="1:13" ht="16">
      <c r="F15" s="8"/>
      <c r="G15" s="5"/>
      <c r="K15" s="10"/>
      <c r="M15" s="7"/>
    </row>
    <row r="16" spans="1:13" ht="16">
      <c r="F16" s="8"/>
      <c r="G16" s="5"/>
      <c r="K16" s="10"/>
      <c r="M16" s="7"/>
    </row>
    <row r="17" spans="3:13" ht="16">
      <c r="F17" s="8"/>
      <c r="G17" s="5"/>
      <c r="K17" s="10"/>
      <c r="M17" s="7"/>
    </row>
    <row r="18" spans="3:13" ht="16">
      <c r="F18" s="8"/>
      <c r="G18" s="5"/>
      <c r="K18" s="10"/>
      <c r="M18" s="7"/>
    </row>
    <row r="19" spans="3:13" ht="16">
      <c r="F19" s="8"/>
      <c r="G19" s="5"/>
      <c r="K19" s="10"/>
      <c r="M19" s="7"/>
    </row>
    <row r="20" spans="3:13" ht="16">
      <c r="F20" s="8"/>
      <c r="G20" s="5"/>
      <c r="K20" s="10"/>
      <c r="M20" s="7"/>
    </row>
    <row r="21" spans="3:13" ht="16">
      <c r="F21" s="8"/>
      <c r="G21" s="5"/>
      <c r="K21" s="10"/>
      <c r="M21" s="7"/>
    </row>
    <row r="22" spans="3:13">
      <c r="G22" s="5"/>
      <c r="K22" s="10"/>
      <c r="M22" s="7"/>
    </row>
    <row r="23" spans="3:13" ht="18">
      <c r="C23" s="9"/>
      <c r="D23" s="9"/>
      <c r="E23" s="5"/>
      <c r="F23" s="6"/>
      <c r="G23" s="5"/>
      <c r="K23" s="10"/>
      <c r="M23" s="7"/>
    </row>
    <row r="24" spans="3:13" ht="16">
      <c r="C24" s="21"/>
      <c r="D24" s="21"/>
      <c r="E24" s="5"/>
      <c r="F24" s="6"/>
      <c r="G24" s="5"/>
      <c r="K24" s="10"/>
      <c r="M24" s="7"/>
    </row>
    <row r="25" spans="3:13" ht="14">
      <c r="C25" s="14"/>
      <c r="D25" s="15"/>
      <c r="E25" s="5"/>
      <c r="F25" s="6"/>
      <c r="G25" s="5"/>
      <c r="K25" s="10"/>
      <c r="M25" s="7"/>
    </row>
    <row r="26" spans="3:13" ht="14">
      <c r="C26" s="1"/>
      <c r="D26" s="1"/>
      <c r="E26" s="1"/>
      <c r="F26" s="34"/>
      <c r="G26" s="1"/>
      <c r="K26" s="10"/>
      <c r="M26" s="7"/>
    </row>
    <row r="27" spans="3:13">
      <c r="E27" s="10"/>
      <c r="F27" s="17"/>
      <c r="G27" s="16"/>
      <c r="K27" s="10"/>
      <c r="M27" s="7"/>
    </row>
    <row r="28" spans="3:13">
      <c r="E28" s="10"/>
      <c r="F28" s="17"/>
      <c r="G28" s="16"/>
      <c r="K28" s="10"/>
      <c r="M28" s="7"/>
    </row>
    <row r="29" spans="3:13">
      <c r="E29" s="10"/>
      <c r="F29" s="17"/>
      <c r="G29" s="16"/>
      <c r="K29" s="10"/>
      <c r="M29" s="7"/>
    </row>
    <row r="30" spans="3:13">
      <c r="E30" s="5"/>
      <c r="F30" s="6"/>
      <c r="G30" s="5"/>
      <c r="K30" s="10"/>
      <c r="M30" s="7"/>
    </row>
    <row r="31" spans="3:13" ht="14">
      <c r="C31" s="14"/>
      <c r="D31" s="15"/>
      <c r="E31" s="5"/>
      <c r="F31" s="6"/>
      <c r="G31" s="5"/>
      <c r="K31" s="10"/>
      <c r="M31" s="7"/>
    </row>
    <row r="32" spans="3:13" ht="14">
      <c r="C32" s="1"/>
      <c r="D32" s="1"/>
      <c r="E32" s="1"/>
      <c r="F32" s="34"/>
      <c r="G32" s="1"/>
      <c r="K32" s="10"/>
      <c r="M32" s="7"/>
    </row>
    <row r="33" spans="5:13">
      <c r="E33" s="10"/>
      <c r="F33" s="17"/>
      <c r="G33" s="16"/>
      <c r="K33" s="10"/>
      <c r="M33" s="7"/>
    </row>
    <row r="34" spans="5:13">
      <c r="E34" s="5"/>
      <c r="F34" s="6"/>
      <c r="G34" s="5"/>
      <c r="K34" s="10"/>
      <c r="M34" s="7"/>
    </row>
  </sheetData>
  <mergeCells count="14">
    <mergeCell ref="A5:J5"/>
    <mergeCell ref="A8:J8"/>
    <mergeCell ref="A11:J11"/>
    <mergeCell ref="B3:B4"/>
    <mergeCell ref="K3:K4"/>
    <mergeCell ref="L3:L4"/>
    <mergeCell ref="M3:M4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5"/>
  <dimension ref="A1:M43"/>
  <sheetViews>
    <sheetView workbookViewId="0">
      <selection activeCell="E22" sqref="E22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26.5" style="5" bestFit="1" customWidth="1"/>
    <col min="4" max="4" width="21.5" style="5" bestFit="1" customWidth="1"/>
    <col min="5" max="5" width="10.5" style="6" bestFit="1" customWidth="1"/>
    <col min="6" max="6" width="43" style="5" bestFit="1" customWidth="1"/>
    <col min="7" max="9" width="5.6640625" style="10" bestFit="1" customWidth="1"/>
    <col min="10" max="10" width="4.33203125" style="10" bestFit="1" customWidth="1"/>
    <col min="11" max="11" width="10.5" style="7" bestFit="1" customWidth="1"/>
    <col min="12" max="12" width="8.6640625" style="7" bestFit="1" customWidth="1"/>
    <col min="13" max="13" width="19.5" style="5" bestFit="1" customWidth="1"/>
    <col min="14" max="16384" width="9.1640625" style="3"/>
  </cols>
  <sheetData>
    <row r="1" spans="1:13" s="2" customFormat="1" ht="29" customHeight="1">
      <c r="A1" s="39" t="s">
        <v>194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207</v>
      </c>
      <c r="B3" s="37" t="s">
        <v>0</v>
      </c>
      <c r="C3" s="49" t="s">
        <v>215</v>
      </c>
      <c r="D3" s="49" t="s">
        <v>6</v>
      </c>
      <c r="E3" s="51" t="s">
        <v>216</v>
      </c>
      <c r="F3" s="53" t="s">
        <v>5</v>
      </c>
      <c r="G3" s="53" t="s">
        <v>8</v>
      </c>
      <c r="H3" s="53"/>
      <c r="I3" s="53"/>
      <c r="J3" s="53"/>
      <c r="K3" s="51" t="s">
        <v>67</v>
      </c>
      <c r="L3" s="51" t="s">
        <v>3</v>
      </c>
      <c r="M3" s="54" t="s">
        <v>2</v>
      </c>
    </row>
    <row r="4" spans="1:13" s="1" customFormat="1" ht="21" customHeight="1" thickBot="1">
      <c r="A4" s="48"/>
      <c r="B4" s="38"/>
      <c r="C4" s="50"/>
      <c r="D4" s="50"/>
      <c r="E4" s="52"/>
      <c r="F4" s="50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5"/>
    </row>
    <row r="5" spans="1:13" ht="16">
      <c r="A5" s="35" t="s">
        <v>34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20" t="s">
        <v>20</v>
      </c>
      <c r="B6" s="11" t="s">
        <v>68</v>
      </c>
      <c r="C6" s="11" t="s">
        <v>35</v>
      </c>
      <c r="D6" s="11" t="s">
        <v>36</v>
      </c>
      <c r="E6" s="12" t="s">
        <v>221</v>
      </c>
      <c r="F6" s="11" t="s">
        <v>211</v>
      </c>
      <c r="G6" s="18" t="s">
        <v>37</v>
      </c>
      <c r="H6" s="19" t="s">
        <v>38</v>
      </c>
      <c r="I6" s="19" t="s">
        <v>39</v>
      </c>
      <c r="J6" s="20"/>
      <c r="K6" s="13" t="str">
        <f>"67,5"</f>
        <v>67,5</v>
      </c>
      <c r="L6" s="13" t="str">
        <f>"48,8835"</f>
        <v>48,8835</v>
      </c>
      <c r="M6" s="11" t="s">
        <v>40</v>
      </c>
    </row>
    <row r="8" spans="1:13" ht="16">
      <c r="A8" s="56" t="s">
        <v>41</v>
      </c>
      <c r="B8" s="56"/>
      <c r="C8" s="57"/>
      <c r="D8" s="57"/>
      <c r="E8" s="57"/>
      <c r="F8" s="57"/>
      <c r="G8" s="57"/>
      <c r="H8" s="57"/>
      <c r="I8" s="57"/>
      <c r="J8" s="57"/>
    </row>
    <row r="9" spans="1:13">
      <c r="A9" s="20" t="s">
        <v>20</v>
      </c>
      <c r="B9" s="11" t="s">
        <v>69</v>
      </c>
      <c r="C9" s="11" t="s">
        <v>42</v>
      </c>
      <c r="D9" s="11" t="s">
        <v>43</v>
      </c>
      <c r="E9" s="12" t="s">
        <v>221</v>
      </c>
      <c r="F9" s="11" t="s">
        <v>211</v>
      </c>
      <c r="G9" s="18" t="s">
        <v>44</v>
      </c>
      <c r="H9" s="18" t="s">
        <v>45</v>
      </c>
      <c r="I9" s="18" t="s">
        <v>46</v>
      </c>
      <c r="J9" s="20"/>
      <c r="K9" s="13" t="str">
        <f>"50,0"</f>
        <v>50,0</v>
      </c>
      <c r="L9" s="13" t="str">
        <f>"34,4650"</f>
        <v>34,4650</v>
      </c>
      <c r="M9" s="11"/>
    </row>
    <row r="11" spans="1:13" ht="16">
      <c r="A11" s="56" t="s">
        <v>47</v>
      </c>
      <c r="B11" s="56"/>
      <c r="C11" s="57"/>
      <c r="D11" s="57"/>
      <c r="E11" s="57"/>
      <c r="F11" s="57"/>
      <c r="G11" s="57"/>
      <c r="H11" s="57"/>
      <c r="I11" s="57"/>
      <c r="J11" s="57"/>
    </row>
    <row r="12" spans="1:13">
      <c r="A12" s="20" t="s">
        <v>20</v>
      </c>
      <c r="B12" s="11" t="s">
        <v>70</v>
      </c>
      <c r="C12" s="11" t="s">
        <v>48</v>
      </c>
      <c r="D12" s="11" t="s">
        <v>49</v>
      </c>
      <c r="E12" s="12" t="s">
        <v>219</v>
      </c>
      <c r="F12" s="11" t="s">
        <v>209</v>
      </c>
      <c r="G12" s="18" t="s">
        <v>50</v>
      </c>
      <c r="H12" s="18" t="s">
        <v>51</v>
      </c>
      <c r="I12" s="18" t="s">
        <v>52</v>
      </c>
      <c r="J12" s="20"/>
      <c r="K12" s="13" t="str">
        <f>"185,0"</f>
        <v>185,0</v>
      </c>
      <c r="L12" s="13" t="str">
        <f>"113,0535"</f>
        <v>113,0535</v>
      </c>
      <c r="M12" s="11"/>
    </row>
    <row r="14" spans="1:13" ht="16">
      <c r="A14" s="56" t="s">
        <v>10</v>
      </c>
      <c r="B14" s="56"/>
      <c r="C14" s="57"/>
      <c r="D14" s="57"/>
      <c r="E14" s="57"/>
      <c r="F14" s="57"/>
      <c r="G14" s="57"/>
      <c r="H14" s="57"/>
      <c r="I14" s="57"/>
      <c r="J14" s="57"/>
    </row>
    <row r="15" spans="1:13">
      <c r="A15" s="20" t="s">
        <v>20</v>
      </c>
      <c r="B15" s="11" t="s">
        <v>71</v>
      </c>
      <c r="C15" s="11" t="s">
        <v>53</v>
      </c>
      <c r="D15" s="11" t="s">
        <v>54</v>
      </c>
      <c r="E15" s="12" t="s">
        <v>219</v>
      </c>
      <c r="F15" s="11" t="s">
        <v>209</v>
      </c>
      <c r="G15" s="18" t="s">
        <v>12</v>
      </c>
      <c r="H15" s="18" t="s">
        <v>55</v>
      </c>
      <c r="I15" s="19" t="s">
        <v>29</v>
      </c>
      <c r="J15" s="20"/>
      <c r="K15" s="13" t="str">
        <f>"222,5"</f>
        <v>222,5</v>
      </c>
      <c r="L15" s="13" t="str">
        <f>"129,5840"</f>
        <v>129,5840</v>
      </c>
      <c r="M15" s="11"/>
    </row>
    <row r="17" spans="1:13" ht="16">
      <c r="A17" s="56" t="s">
        <v>56</v>
      </c>
      <c r="B17" s="56"/>
      <c r="C17" s="57"/>
      <c r="D17" s="57"/>
      <c r="E17" s="57"/>
      <c r="F17" s="57"/>
      <c r="G17" s="57"/>
      <c r="H17" s="57"/>
      <c r="I17" s="57"/>
      <c r="J17" s="57"/>
    </row>
    <row r="18" spans="1:13">
      <c r="A18" s="20" t="s">
        <v>20</v>
      </c>
      <c r="B18" s="11" t="s">
        <v>72</v>
      </c>
      <c r="C18" s="11" t="s">
        <v>57</v>
      </c>
      <c r="D18" s="11" t="s">
        <v>58</v>
      </c>
      <c r="E18" s="12" t="s">
        <v>219</v>
      </c>
      <c r="F18" s="11" t="s">
        <v>209</v>
      </c>
      <c r="G18" s="18" t="s">
        <v>59</v>
      </c>
      <c r="H18" s="18" t="s">
        <v>60</v>
      </c>
      <c r="I18" s="19" t="s">
        <v>61</v>
      </c>
      <c r="J18" s="20"/>
      <c r="K18" s="13" t="str">
        <f>"200,0"</f>
        <v>200,0</v>
      </c>
      <c r="L18" s="13" t="str">
        <f>"112,1400"</f>
        <v>112,1400</v>
      </c>
      <c r="M18" s="11" t="s">
        <v>62</v>
      </c>
    </row>
    <row r="20" spans="1:13" ht="16">
      <c r="A20" s="56" t="s">
        <v>63</v>
      </c>
      <c r="B20" s="56"/>
      <c r="C20" s="57"/>
      <c r="D20" s="57"/>
      <c r="E20" s="57"/>
      <c r="F20" s="57"/>
      <c r="G20" s="57"/>
      <c r="H20" s="57"/>
      <c r="I20" s="57"/>
      <c r="J20" s="57"/>
    </row>
    <row r="21" spans="1:13">
      <c r="A21" s="20" t="s">
        <v>20</v>
      </c>
      <c r="B21" s="11" t="s">
        <v>73</v>
      </c>
      <c r="C21" s="11" t="s">
        <v>65</v>
      </c>
      <c r="D21" s="11" t="s">
        <v>66</v>
      </c>
      <c r="E21" s="12" t="s">
        <v>219</v>
      </c>
      <c r="F21" s="11" t="s">
        <v>209</v>
      </c>
      <c r="G21" s="18" t="s">
        <v>52</v>
      </c>
      <c r="H21" s="18" t="s">
        <v>59</v>
      </c>
      <c r="I21" s="20"/>
      <c r="J21" s="20"/>
      <c r="K21" s="13" t="str">
        <f>"195,0"</f>
        <v>195,0</v>
      </c>
      <c r="L21" s="13" t="str">
        <f>"106,4115"</f>
        <v>106,4115</v>
      </c>
      <c r="M21" s="11"/>
    </row>
    <row r="23" spans="1:13" ht="16">
      <c r="F23" s="8"/>
      <c r="G23" s="5"/>
      <c r="K23" s="10"/>
      <c r="M23" s="7"/>
    </row>
    <row r="24" spans="1:13" ht="16">
      <c r="F24" s="8"/>
      <c r="G24" s="5"/>
      <c r="K24" s="10"/>
      <c r="M24" s="7"/>
    </row>
    <row r="25" spans="1:13" ht="16">
      <c r="F25" s="8"/>
      <c r="G25" s="5"/>
      <c r="K25" s="10"/>
      <c r="M25" s="7"/>
    </row>
    <row r="26" spans="1:13" ht="16">
      <c r="F26" s="8"/>
      <c r="G26" s="5"/>
      <c r="K26" s="10"/>
      <c r="M26" s="7"/>
    </row>
    <row r="27" spans="1:13" ht="16">
      <c r="F27" s="8"/>
      <c r="G27" s="5"/>
      <c r="K27" s="10"/>
      <c r="M27" s="7"/>
    </row>
    <row r="28" spans="1:13" ht="16">
      <c r="F28" s="8"/>
      <c r="G28" s="5"/>
      <c r="K28" s="10"/>
      <c r="M28" s="7"/>
    </row>
    <row r="29" spans="1:13" ht="16">
      <c r="F29" s="8"/>
      <c r="G29" s="5"/>
      <c r="K29" s="10"/>
      <c r="M29" s="7"/>
    </row>
    <row r="30" spans="1:13">
      <c r="G30" s="5"/>
      <c r="K30" s="10"/>
      <c r="M30" s="7"/>
    </row>
    <row r="31" spans="1:13" ht="18">
      <c r="C31" s="9"/>
      <c r="D31" s="9"/>
      <c r="E31" s="5"/>
      <c r="F31" s="6"/>
      <c r="G31" s="5"/>
      <c r="K31" s="10"/>
      <c r="M31" s="7"/>
    </row>
    <row r="32" spans="1:13" ht="16">
      <c r="C32" s="21"/>
      <c r="D32" s="21"/>
      <c r="E32" s="5"/>
      <c r="F32" s="6"/>
      <c r="G32" s="5"/>
      <c r="K32" s="10"/>
      <c r="M32" s="7"/>
    </row>
    <row r="33" spans="3:13" ht="14">
      <c r="C33" s="14"/>
      <c r="D33" s="15"/>
      <c r="E33" s="5"/>
      <c r="F33" s="6"/>
      <c r="G33" s="5"/>
      <c r="K33" s="10"/>
      <c r="M33" s="7"/>
    </row>
    <row r="34" spans="3:13" ht="14">
      <c r="C34" s="1"/>
      <c r="D34" s="1"/>
      <c r="E34" s="1"/>
      <c r="F34" s="34"/>
      <c r="G34" s="1"/>
      <c r="K34" s="10"/>
      <c r="M34" s="7"/>
    </row>
    <row r="35" spans="3:13">
      <c r="E35" s="10"/>
      <c r="F35" s="17"/>
      <c r="G35" s="16"/>
      <c r="K35" s="10"/>
      <c r="M35" s="7"/>
    </row>
    <row r="36" spans="3:13">
      <c r="E36" s="10"/>
      <c r="F36" s="17"/>
      <c r="G36" s="16"/>
      <c r="K36" s="10"/>
      <c r="M36" s="7"/>
    </row>
    <row r="37" spans="3:13">
      <c r="E37" s="5"/>
      <c r="F37" s="6"/>
      <c r="G37" s="5"/>
      <c r="K37" s="10"/>
      <c r="M37" s="7"/>
    </row>
    <row r="38" spans="3:13" ht="14">
      <c r="C38" s="14"/>
      <c r="D38" s="15"/>
      <c r="E38" s="5"/>
      <c r="F38" s="6"/>
      <c r="G38" s="5"/>
      <c r="K38" s="10"/>
      <c r="M38" s="7"/>
    </row>
    <row r="39" spans="3:13" ht="14">
      <c r="C39" s="1"/>
      <c r="D39" s="1"/>
      <c r="E39" s="1"/>
      <c r="F39" s="34"/>
      <c r="G39" s="1"/>
      <c r="K39" s="10"/>
      <c r="M39" s="7"/>
    </row>
    <row r="40" spans="3:13">
      <c r="E40" s="10"/>
      <c r="F40" s="17"/>
      <c r="G40" s="16"/>
      <c r="K40" s="10"/>
      <c r="M40" s="7"/>
    </row>
    <row r="41" spans="3:13">
      <c r="E41" s="10"/>
      <c r="F41" s="17"/>
      <c r="G41" s="16"/>
      <c r="K41" s="10"/>
      <c r="M41" s="7"/>
    </row>
    <row r="42" spans="3:13">
      <c r="E42" s="10"/>
      <c r="F42" s="17"/>
      <c r="G42" s="16"/>
      <c r="K42" s="10"/>
      <c r="M42" s="7"/>
    </row>
    <row r="43" spans="3:13">
      <c r="E43" s="5"/>
      <c r="F43" s="6"/>
      <c r="G43" s="5"/>
      <c r="K43" s="10"/>
      <c r="M43" s="7"/>
    </row>
  </sheetData>
  <mergeCells count="17">
    <mergeCell ref="A20:J20"/>
    <mergeCell ref="A5:J5"/>
    <mergeCell ref="A8:J8"/>
    <mergeCell ref="A11:J11"/>
    <mergeCell ref="A14:J14"/>
    <mergeCell ref="A17:J17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8"/>
  <dimension ref="A1:M33"/>
  <sheetViews>
    <sheetView workbookViewId="0">
      <selection activeCell="E17" sqref="E17"/>
    </sheetView>
  </sheetViews>
  <sheetFormatPr baseColWidth="10" defaultColWidth="9.1640625" defaultRowHeight="13"/>
  <cols>
    <col min="1" max="1" width="7.5" style="5" bestFit="1" customWidth="1"/>
    <col min="2" max="2" width="19.1640625" style="5" customWidth="1"/>
    <col min="3" max="3" width="27.6640625" style="5" bestFit="1" customWidth="1"/>
    <col min="4" max="4" width="21.5" style="5" bestFit="1" customWidth="1"/>
    <col min="5" max="5" width="10.5" style="6" bestFit="1" customWidth="1"/>
    <col min="6" max="6" width="38" style="5" customWidth="1"/>
    <col min="7" max="8" width="4.5" style="10" customWidth="1"/>
    <col min="9" max="9" width="5.5" style="10" customWidth="1"/>
    <col min="10" max="10" width="4.83203125" style="10" customWidth="1"/>
    <col min="11" max="11" width="10.5" style="7" bestFit="1" customWidth="1"/>
    <col min="12" max="12" width="7.6640625" style="7" bestFit="1" customWidth="1"/>
    <col min="13" max="13" width="19.5" style="5" bestFit="1" customWidth="1"/>
    <col min="14" max="16384" width="9.1640625" style="3"/>
  </cols>
  <sheetData>
    <row r="1" spans="1:13" s="2" customFormat="1" ht="29" customHeight="1">
      <c r="A1" s="39" t="s">
        <v>195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207</v>
      </c>
      <c r="B3" s="37" t="s">
        <v>0</v>
      </c>
      <c r="C3" s="49" t="s">
        <v>215</v>
      </c>
      <c r="D3" s="49" t="s">
        <v>6</v>
      </c>
      <c r="E3" s="51" t="s">
        <v>216</v>
      </c>
      <c r="F3" s="53" t="s">
        <v>5</v>
      </c>
      <c r="G3" s="53" t="s">
        <v>8</v>
      </c>
      <c r="H3" s="53"/>
      <c r="I3" s="53"/>
      <c r="J3" s="53"/>
      <c r="K3" s="51" t="s">
        <v>67</v>
      </c>
      <c r="L3" s="51" t="s">
        <v>3</v>
      </c>
      <c r="M3" s="54" t="s">
        <v>2</v>
      </c>
    </row>
    <row r="4" spans="1:13" s="1" customFormat="1" ht="21" customHeight="1" thickBot="1">
      <c r="A4" s="48"/>
      <c r="B4" s="38"/>
      <c r="C4" s="50"/>
      <c r="D4" s="50"/>
      <c r="E4" s="52"/>
      <c r="F4" s="50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5"/>
    </row>
    <row r="5" spans="1:13" ht="16">
      <c r="A5" s="35" t="s">
        <v>158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20" t="s">
        <v>20</v>
      </c>
      <c r="B6" s="11" t="s">
        <v>165</v>
      </c>
      <c r="C6" s="11" t="s">
        <v>173</v>
      </c>
      <c r="D6" s="11" t="s">
        <v>159</v>
      </c>
      <c r="E6" s="12" t="s">
        <v>221</v>
      </c>
      <c r="F6" s="11" t="s">
        <v>209</v>
      </c>
      <c r="G6" s="18" t="s">
        <v>160</v>
      </c>
      <c r="H6" s="18" t="s">
        <v>120</v>
      </c>
      <c r="I6" s="18" t="s">
        <v>122</v>
      </c>
      <c r="J6" s="20"/>
      <c r="K6" s="13" t="str">
        <f>"35,0"</f>
        <v>35,0</v>
      </c>
      <c r="L6" s="13" t="str">
        <f>"43,0605"</f>
        <v>43,0605</v>
      </c>
      <c r="M6" s="11"/>
    </row>
    <row r="8" spans="1:13" ht="16">
      <c r="A8" s="56" t="s">
        <v>74</v>
      </c>
      <c r="B8" s="56"/>
      <c r="C8" s="57"/>
      <c r="D8" s="57"/>
      <c r="E8" s="57"/>
      <c r="F8" s="57"/>
      <c r="G8" s="57"/>
      <c r="H8" s="57"/>
      <c r="I8" s="57"/>
      <c r="J8" s="57"/>
    </row>
    <row r="9" spans="1:13">
      <c r="A9" s="28" t="s">
        <v>20</v>
      </c>
      <c r="B9" s="22" t="s">
        <v>166</v>
      </c>
      <c r="C9" s="22" t="s">
        <v>174</v>
      </c>
      <c r="D9" s="22" t="s">
        <v>161</v>
      </c>
      <c r="E9" s="23" t="s">
        <v>221</v>
      </c>
      <c r="F9" s="22" t="s">
        <v>209</v>
      </c>
      <c r="G9" s="29" t="s">
        <v>114</v>
      </c>
      <c r="H9" s="29" t="s">
        <v>46</v>
      </c>
      <c r="I9" s="32" t="s">
        <v>125</v>
      </c>
      <c r="J9" s="28"/>
      <c r="K9" s="24" t="str">
        <f>"50,0"</f>
        <v>50,0</v>
      </c>
      <c r="L9" s="24" t="str">
        <f>"51,4350"</f>
        <v>51,4350</v>
      </c>
      <c r="M9" s="22"/>
    </row>
    <row r="10" spans="1:13">
      <c r="A10" s="30" t="s">
        <v>156</v>
      </c>
      <c r="B10" s="25" t="s">
        <v>167</v>
      </c>
      <c r="C10" s="25" t="s">
        <v>175</v>
      </c>
      <c r="D10" s="25" t="s">
        <v>162</v>
      </c>
      <c r="E10" s="26" t="s">
        <v>221</v>
      </c>
      <c r="F10" s="25" t="s">
        <v>209</v>
      </c>
      <c r="G10" s="31" t="s">
        <v>160</v>
      </c>
      <c r="H10" s="31" t="s">
        <v>120</v>
      </c>
      <c r="I10" s="31" t="s">
        <v>122</v>
      </c>
      <c r="J10" s="30"/>
      <c r="K10" s="27" t="str">
        <f>"35,0"</f>
        <v>35,0</v>
      </c>
      <c r="L10" s="27" t="str">
        <f>"34,1513"</f>
        <v>34,1513</v>
      </c>
      <c r="M10" s="25"/>
    </row>
    <row r="12" spans="1:13" ht="16">
      <c r="A12" s="56" t="s">
        <v>123</v>
      </c>
      <c r="B12" s="56"/>
      <c r="C12" s="57"/>
      <c r="D12" s="57"/>
      <c r="E12" s="57"/>
      <c r="F12" s="57"/>
      <c r="G12" s="57"/>
      <c r="H12" s="57"/>
      <c r="I12" s="57"/>
      <c r="J12" s="57"/>
    </row>
    <row r="13" spans="1:13">
      <c r="A13" s="20" t="s">
        <v>20</v>
      </c>
      <c r="B13" s="11" t="s">
        <v>168</v>
      </c>
      <c r="C13" s="11" t="s">
        <v>176</v>
      </c>
      <c r="D13" s="11" t="s">
        <v>163</v>
      </c>
      <c r="E13" s="12" t="s">
        <v>221</v>
      </c>
      <c r="F13" s="11" t="s">
        <v>209</v>
      </c>
      <c r="G13" s="18" t="s">
        <v>44</v>
      </c>
      <c r="H13" s="18" t="s">
        <v>46</v>
      </c>
      <c r="I13" s="18" t="s">
        <v>94</v>
      </c>
      <c r="J13" s="20"/>
      <c r="K13" s="13" t="str">
        <f>"55,0"</f>
        <v>55,0</v>
      </c>
      <c r="L13" s="13" t="str">
        <f>"44,7370"</f>
        <v>44,7370</v>
      </c>
      <c r="M13" s="11"/>
    </row>
    <row r="15" spans="1:13" ht="16">
      <c r="A15" s="56" t="s">
        <v>34</v>
      </c>
      <c r="B15" s="56"/>
      <c r="C15" s="57"/>
      <c r="D15" s="57"/>
      <c r="E15" s="57"/>
      <c r="F15" s="57"/>
      <c r="G15" s="57"/>
      <c r="H15" s="57"/>
      <c r="I15" s="57"/>
      <c r="J15" s="57"/>
    </row>
    <row r="16" spans="1:13">
      <c r="A16" s="20" t="s">
        <v>20</v>
      </c>
      <c r="B16" s="11" t="s">
        <v>169</v>
      </c>
      <c r="C16" s="11" t="s">
        <v>177</v>
      </c>
      <c r="D16" s="11" t="s">
        <v>164</v>
      </c>
      <c r="E16" s="12" t="s">
        <v>221</v>
      </c>
      <c r="F16" s="11" t="s">
        <v>209</v>
      </c>
      <c r="G16" s="18" t="s">
        <v>95</v>
      </c>
      <c r="H16" s="18" t="s">
        <v>137</v>
      </c>
      <c r="I16" s="19" t="s">
        <v>99</v>
      </c>
      <c r="J16" s="20"/>
      <c r="K16" s="13" t="str">
        <f>"85,0"</f>
        <v>85,0</v>
      </c>
      <c r="L16" s="13" t="str">
        <f>"63,1423"</f>
        <v>63,1423</v>
      </c>
      <c r="M16" s="11" t="s">
        <v>62</v>
      </c>
    </row>
    <row r="18" spans="3:13" ht="16">
      <c r="F18" s="8"/>
      <c r="G18" s="5"/>
      <c r="K18" s="10"/>
      <c r="M18" s="7"/>
    </row>
    <row r="19" spans="3:13" ht="16">
      <c r="F19" s="8"/>
      <c r="G19" s="5"/>
      <c r="K19" s="10"/>
      <c r="M19" s="7"/>
    </row>
    <row r="20" spans="3:13" ht="16">
      <c r="F20" s="8"/>
      <c r="G20" s="5"/>
      <c r="K20" s="10"/>
      <c r="M20" s="7"/>
    </row>
    <row r="21" spans="3:13" ht="16">
      <c r="F21" s="8"/>
      <c r="G21" s="5"/>
      <c r="K21" s="10"/>
      <c r="M21" s="7"/>
    </row>
    <row r="22" spans="3:13" ht="16">
      <c r="F22" s="8"/>
      <c r="G22" s="5"/>
      <c r="K22" s="10"/>
      <c r="M22" s="7"/>
    </row>
    <row r="23" spans="3:13" ht="16">
      <c r="F23" s="8"/>
      <c r="G23" s="5"/>
      <c r="K23" s="10"/>
      <c r="M23" s="7"/>
    </row>
    <row r="24" spans="3:13" ht="16">
      <c r="F24" s="8"/>
      <c r="G24" s="5"/>
      <c r="K24" s="10"/>
      <c r="M24" s="7"/>
    </row>
    <row r="25" spans="3:13">
      <c r="G25" s="5"/>
      <c r="K25" s="10"/>
      <c r="M25" s="7"/>
    </row>
    <row r="26" spans="3:13" ht="18">
      <c r="C26" s="9"/>
      <c r="D26" s="9"/>
      <c r="E26" s="5"/>
      <c r="F26" s="6"/>
      <c r="G26" s="5"/>
      <c r="K26" s="10"/>
      <c r="M26" s="7"/>
    </row>
    <row r="27" spans="3:13" ht="16">
      <c r="C27" s="21"/>
      <c r="D27" s="21"/>
      <c r="E27" s="5"/>
      <c r="F27" s="6"/>
      <c r="G27" s="5"/>
      <c r="K27" s="10"/>
      <c r="M27" s="7"/>
    </row>
    <row r="28" spans="3:13" ht="14">
      <c r="C28" s="14"/>
      <c r="D28" s="15"/>
      <c r="E28" s="5"/>
      <c r="F28" s="6"/>
      <c r="G28" s="5"/>
      <c r="K28" s="10"/>
      <c r="M28" s="7"/>
    </row>
    <row r="29" spans="3:13" ht="14">
      <c r="C29" s="1"/>
      <c r="D29" s="1"/>
      <c r="E29" s="1"/>
      <c r="F29" s="34"/>
      <c r="G29" s="1"/>
      <c r="K29" s="10"/>
      <c r="M29" s="7"/>
    </row>
    <row r="30" spans="3:13">
      <c r="E30" s="10"/>
      <c r="F30" s="17"/>
      <c r="G30" s="16"/>
      <c r="K30" s="10"/>
      <c r="M30" s="7"/>
    </row>
    <row r="31" spans="3:13">
      <c r="E31" s="10"/>
      <c r="F31" s="17"/>
      <c r="G31" s="16"/>
      <c r="K31" s="10"/>
      <c r="M31" s="7"/>
    </row>
    <row r="32" spans="3:13">
      <c r="E32" s="10"/>
      <c r="F32" s="17"/>
      <c r="G32" s="16"/>
      <c r="K32" s="10"/>
      <c r="M32" s="7"/>
    </row>
    <row r="33" spans="5:13">
      <c r="E33" s="5"/>
      <c r="F33" s="6"/>
      <c r="G33" s="5"/>
      <c r="K33" s="10"/>
      <c r="M33" s="7"/>
    </row>
  </sheetData>
  <mergeCells count="15">
    <mergeCell ref="A8:J8"/>
    <mergeCell ref="A12:J12"/>
    <mergeCell ref="A15:J15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9"/>
  <dimension ref="A1:M21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6640625" style="5" customWidth="1"/>
    <col min="3" max="3" width="26.5" style="5" bestFit="1" customWidth="1"/>
    <col min="4" max="4" width="21.5" style="5" bestFit="1" customWidth="1"/>
    <col min="5" max="5" width="10.5" style="6" bestFit="1" customWidth="1"/>
    <col min="6" max="6" width="34.5" style="5" customWidth="1"/>
    <col min="7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39" t="s">
        <v>196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207</v>
      </c>
      <c r="B3" s="37" t="s">
        <v>0</v>
      </c>
      <c r="C3" s="49" t="s">
        <v>215</v>
      </c>
      <c r="D3" s="49" t="s">
        <v>6</v>
      </c>
      <c r="E3" s="51" t="s">
        <v>216</v>
      </c>
      <c r="F3" s="53" t="s">
        <v>5</v>
      </c>
      <c r="G3" s="53" t="s">
        <v>9</v>
      </c>
      <c r="H3" s="53"/>
      <c r="I3" s="53"/>
      <c r="J3" s="53"/>
      <c r="K3" s="51" t="s">
        <v>67</v>
      </c>
      <c r="L3" s="51" t="s">
        <v>3</v>
      </c>
      <c r="M3" s="54" t="s">
        <v>2</v>
      </c>
    </row>
    <row r="4" spans="1:13" s="1" customFormat="1" ht="21" customHeight="1" thickBot="1">
      <c r="A4" s="48"/>
      <c r="B4" s="38"/>
      <c r="C4" s="50"/>
      <c r="D4" s="50"/>
      <c r="E4" s="52"/>
      <c r="F4" s="50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5"/>
    </row>
    <row r="5" spans="1:13" ht="16">
      <c r="A5" s="35" t="s">
        <v>22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20" t="s">
        <v>20</v>
      </c>
      <c r="B6" s="11" t="s">
        <v>112</v>
      </c>
      <c r="C6" s="11" t="s">
        <v>109</v>
      </c>
      <c r="D6" s="11" t="s">
        <v>110</v>
      </c>
      <c r="E6" s="12" t="s">
        <v>221</v>
      </c>
      <c r="F6" s="11" t="s">
        <v>209</v>
      </c>
      <c r="G6" s="18" t="s">
        <v>15</v>
      </c>
      <c r="H6" s="19" t="s">
        <v>111</v>
      </c>
      <c r="I6" s="19" t="s">
        <v>103</v>
      </c>
      <c r="J6" s="20"/>
      <c r="K6" s="13" t="str">
        <f>"165,0"</f>
        <v>165,0</v>
      </c>
      <c r="L6" s="13" t="str">
        <f>"107,9100"</f>
        <v>107,9100</v>
      </c>
      <c r="M6" s="11"/>
    </row>
    <row r="8" spans="1:13" ht="16">
      <c r="F8" s="8"/>
      <c r="G8" s="5"/>
      <c r="K8" s="10"/>
      <c r="M8" s="7"/>
    </row>
    <row r="9" spans="1:13" ht="16">
      <c r="F9" s="8"/>
      <c r="G9" s="5"/>
      <c r="K9" s="10"/>
      <c r="M9" s="7"/>
    </row>
    <row r="10" spans="1:13" ht="16">
      <c r="F10" s="8"/>
      <c r="G10" s="5"/>
      <c r="K10" s="10"/>
      <c r="M10" s="7"/>
    </row>
    <row r="11" spans="1:13" ht="16">
      <c r="F11" s="8"/>
      <c r="G11" s="5"/>
      <c r="K11" s="10"/>
      <c r="M11" s="7"/>
    </row>
    <row r="12" spans="1:13" ht="16">
      <c r="F12" s="8"/>
      <c r="G12" s="5"/>
      <c r="K12" s="10"/>
      <c r="M12" s="7"/>
    </row>
    <row r="13" spans="1:13" ht="16">
      <c r="F13" s="8"/>
      <c r="G13" s="5"/>
      <c r="K13" s="10"/>
      <c r="M13" s="7"/>
    </row>
    <row r="14" spans="1:13" ht="16">
      <c r="F14" s="8"/>
      <c r="G14" s="5"/>
      <c r="K14" s="10"/>
      <c r="M14" s="7"/>
    </row>
    <row r="15" spans="1:13">
      <c r="G15" s="5"/>
      <c r="K15" s="10"/>
      <c r="M15" s="7"/>
    </row>
    <row r="16" spans="1:13" ht="18">
      <c r="C16" s="9"/>
      <c r="D16" s="9"/>
      <c r="E16" s="5"/>
      <c r="F16" s="6"/>
      <c r="G16" s="5"/>
      <c r="K16" s="10"/>
      <c r="M16" s="7"/>
    </row>
    <row r="17" spans="3:13" ht="16">
      <c r="C17" s="21"/>
      <c r="D17" s="21"/>
      <c r="E17" s="5"/>
      <c r="F17" s="6"/>
      <c r="G17" s="5"/>
      <c r="K17" s="10"/>
      <c r="M17" s="7"/>
    </row>
    <row r="18" spans="3:13" ht="14">
      <c r="C18" s="14"/>
      <c r="D18" s="15"/>
      <c r="E18" s="5"/>
      <c r="F18" s="6"/>
      <c r="G18" s="5"/>
      <c r="K18" s="10"/>
      <c r="M18" s="7"/>
    </row>
    <row r="19" spans="3:13" ht="14">
      <c r="C19" s="1"/>
      <c r="D19" s="1"/>
      <c r="E19" s="1"/>
      <c r="F19" s="34"/>
      <c r="G19" s="1"/>
      <c r="K19" s="10"/>
      <c r="M19" s="7"/>
    </row>
    <row r="20" spans="3:13">
      <c r="E20" s="10"/>
      <c r="F20" s="17"/>
      <c r="G20" s="16"/>
      <c r="K20" s="10"/>
      <c r="M20" s="7"/>
    </row>
    <row r="21" spans="3:13">
      <c r="E21" s="5"/>
      <c r="F21" s="6"/>
      <c r="G21" s="5"/>
      <c r="K21" s="10"/>
      <c r="M21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10"/>
  <dimension ref="A1:M36"/>
  <sheetViews>
    <sheetView workbookViewId="0">
      <selection activeCell="N20" sqref="N20"/>
    </sheetView>
  </sheetViews>
  <sheetFormatPr baseColWidth="10" defaultColWidth="9.1640625" defaultRowHeight="13"/>
  <cols>
    <col min="1" max="1" width="7.5" style="5" bestFit="1" customWidth="1"/>
    <col min="2" max="2" width="20.1640625" style="5" customWidth="1"/>
    <col min="3" max="3" width="28.5" style="5" bestFit="1" customWidth="1"/>
    <col min="4" max="4" width="21.5" style="5" bestFit="1" customWidth="1"/>
    <col min="5" max="5" width="10.5" style="6" bestFit="1" customWidth="1"/>
    <col min="6" max="6" width="33.1640625" style="5" bestFit="1" customWidth="1"/>
    <col min="7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19.5" style="5" customWidth="1"/>
    <col min="14" max="16384" width="9.1640625" style="3"/>
  </cols>
  <sheetData>
    <row r="1" spans="1:13" s="2" customFormat="1" ht="29" customHeight="1">
      <c r="A1" s="39" t="s">
        <v>197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>
      <c r="A3" s="47" t="s">
        <v>207</v>
      </c>
      <c r="B3" s="37" t="s">
        <v>0</v>
      </c>
      <c r="C3" s="49" t="s">
        <v>215</v>
      </c>
      <c r="D3" s="49" t="s">
        <v>6</v>
      </c>
      <c r="E3" s="51" t="s">
        <v>216</v>
      </c>
      <c r="F3" s="53" t="s">
        <v>5</v>
      </c>
      <c r="G3" s="53" t="s">
        <v>9</v>
      </c>
      <c r="H3" s="53"/>
      <c r="I3" s="53"/>
      <c r="J3" s="53"/>
      <c r="K3" s="51" t="s">
        <v>67</v>
      </c>
      <c r="L3" s="51" t="s">
        <v>3</v>
      </c>
      <c r="M3" s="54" t="s">
        <v>2</v>
      </c>
    </row>
    <row r="4" spans="1:13" s="1" customFormat="1" ht="21" customHeight="1" thickBot="1">
      <c r="A4" s="48"/>
      <c r="B4" s="38"/>
      <c r="C4" s="50"/>
      <c r="D4" s="50"/>
      <c r="E4" s="52"/>
      <c r="F4" s="50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5"/>
    </row>
    <row r="5" spans="1:13" ht="16">
      <c r="A5" s="35" t="s">
        <v>74</v>
      </c>
      <c r="B5" s="35"/>
      <c r="C5" s="36"/>
      <c r="D5" s="36"/>
      <c r="E5" s="36"/>
      <c r="F5" s="36"/>
      <c r="G5" s="36"/>
      <c r="H5" s="36"/>
      <c r="I5" s="36"/>
      <c r="J5" s="36"/>
    </row>
    <row r="6" spans="1:13">
      <c r="A6" s="20" t="s">
        <v>20</v>
      </c>
      <c r="B6" s="11" t="s">
        <v>105</v>
      </c>
      <c r="C6" s="11" t="s">
        <v>89</v>
      </c>
      <c r="D6" s="11" t="s">
        <v>90</v>
      </c>
      <c r="E6" s="12" t="s">
        <v>221</v>
      </c>
      <c r="F6" s="11" t="s">
        <v>212</v>
      </c>
      <c r="G6" s="18" t="s">
        <v>44</v>
      </c>
      <c r="H6" s="18" t="s">
        <v>45</v>
      </c>
      <c r="I6" s="18" t="s">
        <v>46</v>
      </c>
      <c r="J6" s="20"/>
      <c r="K6" s="13" t="str">
        <f>"50,0"</f>
        <v>50,0</v>
      </c>
      <c r="L6" s="13" t="str">
        <f>"66,7700"</f>
        <v>66,7700</v>
      </c>
      <c r="M6" s="11" t="s">
        <v>139</v>
      </c>
    </row>
    <row r="8" spans="1:13" ht="16">
      <c r="A8" s="56" t="s">
        <v>91</v>
      </c>
      <c r="B8" s="56"/>
      <c r="C8" s="57"/>
      <c r="D8" s="57"/>
      <c r="E8" s="57"/>
      <c r="F8" s="57"/>
      <c r="G8" s="57"/>
      <c r="H8" s="57"/>
      <c r="I8" s="57"/>
      <c r="J8" s="57"/>
    </row>
    <row r="9" spans="1:13">
      <c r="A9" s="20" t="s">
        <v>20</v>
      </c>
      <c r="B9" s="11" t="s">
        <v>106</v>
      </c>
      <c r="C9" s="11" t="s">
        <v>92</v>
      </c>
      <c r="D9" s="11" t="s">
        <v>93</v>
      </c>
      <c r="E9" s="12" t="s">
        <v>221</v>
      </c>
      <c r="F9" s="11" t="s">
        <v>212</v>
      </c>
      <c r="G9" s="18" t="s">
        <v>44</v>
      </c>
      <c r="H9" s="18" t="s">
        <v>94</v>
      </c>
      <c r="I9" s="18" t="s">
        <v>95</v>
      </c>
      <c r="J9" s="20"/>
      <c r="K9" s="13" t="str">
        <f>"75,0"</f>
        <v>75,0</v>
      </c>
      <c r="L9" s="13" t="str">
        <f>"66,7800"</f>
        <v>66,7800</v>
      </c>
      <c r="M9" s="11" t="s">
        <v>139</v>
      </c>
    </row>
    <row r="11" spans="1:13" ht="16">
      <c r="A11" s="56" t="s">
        <v>22</v>
      </c>
      <c r="B11" s="56"/>
      <c r="C11" s="57"/>
      <c r="D11" s="57"/>
      <c r="E11" s="57"/>
      <c r="F11" s="57"/>
      <c r="G11" s="57"/>
      <c r="H11" s="57"/>
      <c r="I11" s="57"/>
      <c r="J11" s="57"/>
    </row>
    <row r="12" spans="1:13">
      <c r="A12" s="20" t="s">
        <v>20</v>
      </c>
      <c r="B12" s="11" t="s">
        <v>107</v>
      </c>
      <c r="C12" s="11" t="s">
        <v>96</v>
      </c>
      <c r="D12" s="11" t="s">
        <v>97</v>
      </c>
      <c r="E12" s="12" t="s">
        <v>221</v>
      </c>
      <c r="F12" s="11" t="s">
        <v>212</v>
      </c>
      <c r="G12" s="18" t="s">
        <v>98</v>
      </c>
      <c r="H12" s="18" t="s">
        <v>99</v>
      </c>
      <c r="I12" s="18" t="s">
        <v>100</v>
      </c>
      <c r="J12" s="20"/>
      <c r="K12" s="13" t="str">
        <f>"105,0"</f>
        <v>105,0</v>
      </c>
      <c r="L12" s="13" t="str">
        <f>"69,1215"</f>
        <v>69,1215</v>
      </c>
      <c r="M12" s="11" t="s">
        <v>139</v>
      </c>
    </row>
    <row r="14" spans="1:13" ht="16">
      <c r="A14" s="56" t="s">
        <v>47</v>
      </c>
      <c r="B14" s="56"/>
      <c r="C14" s="57"/>
      <c r="D14" s="57"/>
      <c r="E14" s="57"/>
      <c r="F14" s="57"/>
      <c r="G14" s="57"/>
      <c r="H14" s="57"/>
      <c r="I14" s="57"/>
      <c r="J14" s="57"/>
    </row>
    <row r="15" spans="1:13">
      <c r="A15" s="20" t="s">
        <v>20</v>
      </c>
      <c r="B15" s="11" t="s">
        <v>108</v>
      </c>
      <c r="C15" s="11" t="s">
        <v>178</v>
      </c>
      <c r="D15" s="11" t="s">
        <v>101</v>
      </c>
      <c r="E15" s="12" t="s">
        <v>222</v>
      </c>
      <c r="F15" s="11" t="s">
        <v>209</v>
      </c>
      <c r="G15" s="18" t="s">
        <v>102</v>
      </c>
      <c r="H15" s="18" t="s">
        <v>103</v>
      </c>
      <c r="I15" s="18" t="s">
        <v>60</v>
      </c>
      <c r="J15" s="20"/>
      <c r="K15" s="13" t="str">
        <f>"200,0"</f>
        <v>200,0</v>
      </c>
      <c r="L15" s="13" t="str">
        <f>"191,1651"</f>
        <v>191,1651</v>
      </c>
      <c r="M15" s="11" t="s">
        <v>104</v>
      </c>
    </row>
    <row r="17" spans="3:13" ht="16">
      <c r="F17" s="8"/>
      <c r="G17" s="5"/>
      <c r="K17" s="10"/>
      <c r="M17" s="7"/>
    </row>
    <row r="18" spans="3:13" ht="16">
      <c r="F18" s="8"/>
      <c r="G18" s="5"/>
      <c r="K18" s="10"/>
      <c r="M18" s="7"/>
    </row>
    <row r="19" spans="3:13" ht="16">
      <c r="F19" s="8"/>
      <c r="G19" s="5"/>
      <c r="K19" s="10"/>
      <c r="M19" s="7"/>
    </row>
    <row r="20" spans="3:13" ht="16">
      <c r="F20" s="8"/>
      <c r="G20" s="5"/>
      <c r="K20" s="10"/>
      <c r="M20" s="7"/>
    </row>
    <row r="21" spans="3:13" ht="16">
      <c r="F21" s="8"/>
      <c r="G21" s="5"/>
      <c r="K21" s="10"/>
      <c r="M21" s="7"/>
    </row>
    <row r="22" spans="3:13" ht="16">
      <c r="F22" s="8"/>
      <c r="G22" s="5"/>
      <c r="K22" s="10"/>
      <c r="M22" s="7"/>
    </row>
    <row r="23" spans="3:13" ht="16">
      <c r="F23" s="8"/>
      <c r="G23" s="5"/>
      <c r="K23" s="10"/>
      <c r="M23" s="7"/>
    </row>
    <row r="24" spans="3:13">
      <c r="G24" s="5"/>
      <c r="K24" s="10"/>
      <c r="M24" s="7"/>
    </row>
    <row r="25" spans="3:13" ht="18">
      <c r="C25" s="9"/>
      <c r="D25" s="9"/>
      <c r="E25" s="5"/>
      <c r="F25" s="6"/>
      <c r="G25" s="5"/>
      <c r="K25" s="10"/>
      <c r="M25" s="7"/>
    </row>
    <row r="26" spans="3:13" ht="16">
      <c r="C26" s="21"/>
      <c r="D26" s="21"/>
      <c r="E26" s="5"/>
      <c r="F26" s="6"/>
      <c r="G26" s="5"/>
      <c r="K26" s="10"/>
      <c r="M26" s="7"/>
    </row>
    <row r="27" spans="3:13" ht="14">
      <c r="C27" s="14"/>
      <c r="D27" s="15"/>
      <c r="E27" s="5"/>
      <c r="F27" s="6"/>
      <c r="G27" s="5"/>
      <c r="K27" s="10"/>
      <c r="M27" s="7"/>
    </row>
    <row r="28" spans="3:13" ht="14">
      <c r="C28" s="1"/>
      <c r="D28" s="1"/>
      <c r="E28" s="1"/>
      <c r="F28" s="34"/>
      <c r="G28" s="1"/>
      <c r="K28" s="10"/>
      <c r="M28" s="7"/>
    </row>
    <row r="29" spans="3:13">
      <c r="E29" s="10"/>
      <c r="F29" s="17"/>
      <c r="G29" s="16"/>
      <c r="K29" s="10"/>
      <c r="M29" s="7"/>
    </row>
    <row r="30" spans="3:13">
      <c r="E30" s="10"/>
      <c r="F30" s="17"/>
      <c r="G30" s="16"/>
      <c r="K30" s="10"/>
      <c r="M30" s="7"/>
    </row>
    <row r="31" spans="3:13">
      <c r="E31" s="10"/>
      <c r="F31" s="17"/>
      <c r="G31" s="16"/>
      <c r="K31" s="10"/>
      <c r="M31" s="7"/>
    </row>
    <row r="32" spans="3:13">
      <c r="E32" s="5"/>
      <c r="F32" s="6"/>
      <c r="G32" s="5"/>
      <c r="K32" s="10"/>
      <c r="M32" s="7"/>
    </row>
    <row r="33" spans="3:13" ht="14">
      <c r="C33" s="14"/>
      <c r="D33" s="15"/>
      <c r="E33" s="5"/>
      <c r="F33" s="6"/>
      <c r="G33" s="5"/>
      <c r="K33" s="10"/>
      <c r="M33" s="7"/>
    </row>
    <row r="34" spans="3:13" ht="14">
      <c r="C34" s="1"/>
      <c r="D34" s="1"/>
      <c r="E34" s="1"/>
      <c r="F34" s="34"/>
      <c r="G34" s="1"/>
      <c r="K34" s="10"/>
      <c r="M34" s="7"/>
    </row>
    <row r="35" spans="3:13">
      <c r="E35" s="10"/>
      <c r="F35" s="17"/>
      <c r="G35" s="16"/>
      <c r="K35" s="10"/>
      <c r="M35" s="7"/>
    </row>
    <row r="36" spans="3:13">
      <c r="E36" s="5"/>
      <c r="F36" s="6"/>
      <c r="G36" s="5"/>
      <c r="K36" s="10"/>
      <c r="M36" s="7"/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1"/>
  <dimension ref="A1:Q46"/>
  <sheetViews>
    <sheetView workbookViewId="0">
      <selection activeCell="E20" sqref="E20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7.6640625" style="5" bestFit="1" customWidth="1"/>
    <col min="4" max="4" width="21.5" style="5" bestFit="1" customWidth="1"/>
    <col min="5" max="5" width="10.5" style="6" bestFit="1" customWidth="1"/>
    <col min="6" max="6" width="37.33203125" style="5" customWidth="1"/>
    <col min="7" max="9" width="4.5" style="10" customWidth="1"/>
    <col min="10" max="10" width="4.83203125" style="10" customWidth="1"/>
    <col min="11" max="13" width="4.5" style="10" customWidth="1"/>
    <col min="14" max="14" width="4.83203125" style="10" customWidth="1"/>
    <col min="15" max="15" width="7.83203125" style="7" bestFit="1" customWidth="1"/>
    <col min="16" max="16" width="8.5" style="7" bestFit="1" customWidth="1"/>
    <col min="17" max="17" width="19.5" style="5" customWidth="1"/>
    <col min="18" max="16384" width="9.1640625" style="3"/>
  </cols>
  <sheetData>
    <row r="1" spans="1:17" s="2" customFormat="1" ht="29" customHeight="1">
      <c r="A1" s="39" t="s">
        <v>198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</row>
    <row r="2" spans="1:17" s="2" customFormat="1" ht="62" customHeight="1" thickBot="1">
      <c r="A2" s="43"/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s="1" customFormat="1" ht="12.75" customHeight="1">
      <c r="A3" s="47" t="s">
        <v>207</v>
      </c>
      <c r="B3" s="37" t="s">
        <v>0</v>
      </c>
      <c r="C3" s="49" t="s">
        <v>215</v>
      </c>
      <c r="D3" s="49" t="s">
        <v>6</v>
      </c>
      <c r="E3" s="51" t="s">
        <v>216</v>
      </c>
      <c r="F3" s="53" t="s">
        <v>5</v>
      </c>
      <c r="G3" s="53" t="s">
        <v>206</v>
      </c>
      <c r="H3" s="53"/>
      <c r="I3" s="53"/>
      <c r="J3" s="53"/>
      <c r="K3" s="53" t="s">
        <v>214</v>
      </c>
      <c r="L3" s="53"/>
      <c r="M3" s="53"/>
      <c r="N3" s="53"/>
      <c r="O3" s="51" t="s">
        <v>1</v>
      </c>
      <c r="P3" s="51" t="s">
        <v>3</v>
      </c>
      <c r="Q3" s="54" t="s">
        <v>2</v>
      </c>
    </row>
    <row r="4" spans="1:17" s="1" customFormat="1" ht="21" customHeight="1" thickBot="1">
      <c r="A4" s="48"/>
      <c r="B4" s="38"/>
      <c r="C4" s="50"/>
      <c r="D4" s="50"/>
      <c r="E4" s="52"/>
      <c r="F4" s="50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2"/>
      <c r="P4" s="52"/>
      <c r="Q4" s="55"/>
    </row>
    <row r="5" spans="1:17" ht="16">
      <c r="A5" s="35" t="s">
        <v>132</v>
      </c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7">
      <c r="A6" s="20" t="s">
        <v>20</v>
      </c>
      <c r="B6" s="11" t="s">
        <v>152</v>
      </c>
      <c r="C6" s="11" t="s">
        <v>142</v>
      </c>
      <c r="D6" s="11" t="s">
        <v>143</v>
      </c>
      <c r="E6" s="12" t="s">
        <v>219</v>
      </c>
      <c r="F6" s="11" t="s">
        <v>209</v>
      </c>
      <c r="G6" s="18" t="s">
        <v>121</v>
      </c>
      <c r="H6" s="19" t="s">
        <v>122</v>
      </c>
      <c r="I6" s="20"/>
      <c r="J6" s="20"/>
      <c r="K6" s="18" t="s">
        <v>120</v>
      </c>
      <c r="L6" s="18" t="s">
        <v>121</v>
      </c>
      <c r="M6" s="19" t="s">
        <v>122</v>
      </c>
      <c r="N6" s="20"/>
      <c r="O6" s="13" t="str">
        <f>"65,0"</f>
        <v>65,0</v>
      </c>
      <c r="P6" s="13" t="str">
        <f>"69,2445"</f>
        <v>69,2445</v>
      </c>
      <c r="Q6" s="11" t="s">
        <v>64</v>
      </c>
    </row>
    <row r="8" spans="1:17" ht="16">
      <c r="A8" s="56" t="s">
        <v>91</v>
      </c>
      <c r="B8" s="56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1:17">
      <c r="A9" s="20" t="s">
        <v>20</v>
      </c>
      <c r="B9" s="11" t="s">
        <v>153</v>
      </c>
      <c r="C9" s="11" t="s">
        <v>179</v>
      </c>
      <c r="D9" s="11" t="s">
        <v>144</v>
      </c>
      <c r="E9" s="12" t="s">
        <v>221</v>
      </c>
      <c r="F9" s="11" t="s">
        <v>211</v>
      </c>
      <c r="G9" s="18" t="s">
        <v>46</v>
      </c>
      <c r="H9" s="19" t="s">
        <v>94</v>
      </c>
      <c r="I9" s="19" t="s">
        <v>94</v>
      </c>
      <c r="J9" s="20"/>
      <c r="K9" s="18" t="s">
        <v>44</v>
      </c>
      <c r="L9" s="18" t="s">
        <v>45</v>
      </c>
      <c r="M9" s="18" t="s">
        <v>145</v>
      </c>
      <c r="N9" s="20"/>
      <c r="O9" s="13" t="str">
        <f>"97,5"</f>
        <v>97,5</v>
      </c>
      <c r="P9" s="13" t="str">
        <f>"84,2546"</f>
        <v>84,2546</v>
      </c>
      <c r="Q9" s="11" t="s">
        <v>139</v>
      </c>
    </row>
    <row r="11" spans="1:17" ht="16">
      <c r="A11" s="56" t="s">
        <v>123</v>
      </c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1:17">
      <c r="A12" s="20" t="s">
        <v>20</v>
      </c>
      <c r="B12" s="11" t="s">
        <v>154</v>
      </c>
      <c r="C12" s="11" t="s">
        <v>180</v>
      </c>
      <c r="D12" s="11" t="s">
        <v>146</v>
      </c>
      <c r="E12" s="12" t="s">
        <v>221</v>
      </c>
      <c r="F12" s="11" t="s">
        <v>211</v>
      </c>
      <c r="G12" s="18" t="s">
        <v>45</v>
      </c>
      <c r="H12" s="18" t="s">
        <v>46</v>
      </c>
      <c r="I12" s="18" t="s">
        <v>125</v>
      </c>
      <c r="J12" s="20"/>
      <c r="K12" s="18" t="s">
        <v>45</v>
      </c>
      <c r="L12" s="19" t="s">
        <v>46</v>
      </c>
      <c r="M12" s="18" t="s">
        <v>46</v>
      </c>
      <c r="N12" s="20"/>
      <c r="O12" s="13" t="str">
        <f>"102,5"</f>
        <v>102,5</v>
      </c>
      <c r="P12" s="13" t="str">
        <f>"77,7975"</f>
        <v>77,7975</v>
      </c>
      <c r="Q12" s="11" t="s">
        <v>139</v>
      </c>
    </row>
    <row r="14" spans="1:17" ht="16">
      <c r="A14" s="56" t="s">
        <v>34</v>
      </c>
      <c r="B14" s="56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spans="1:17">
      <c r="A15" s="28" t="s">
        <v>20</v>
      </c>
      <c r="B15" s="22" t="s">
        <v>155</v>
      </c>
      <c r="C15" s="22" t="s">
        <v>181</v>
      </c>
      <c r="D15" s="22" t="s">
        <v>147</v>
      </c>
      <c r="E15" s="23" t="s">
        <v>221</v>
      </c>
      <c r="F15" s="22" t="s">
        <v>211</v>
      </c>
      <c r="G15" s="29" t="s">
        <v>46</v>
      </c>
      <c r="H15" s="32" t="s">
        <v>94</v>
      </c>
      <c r="I15" s="32" t="s">
        <v>94</v>
      </c>
      <c r="J15" s="28"/>
      <c r="K15" s="29" t="s">
        <v>44</v>
      </c>
      <c r="L15" s="29" t="s">
        <v>94</v>
      </c>
      <c r="M15" s="29" t="s">
        <v>148</v>
      </c>
      <c r="N15" s="28"/>
      <c r="O15" s="24" t="str">
        <f>"115,0"</f>
        <v>115,0</v>
      </c>
      <c r="P15" s="24" t="str">
        <f>"81,8455"</f>
        <v>81,8455</v>
      </c>
      <c r="Q15" s="22" t="s">
        <v>139</v>
      </c>
    </row>
    <row r="16" spans="1:17">
      <c r="A16" s="30" t="s">
        <v>156</v>
      </c>
      <c r="B16" s="25" t="s">
        <v>157</v>
      </c>
      <c r="C16" s="25" t="s">
        <v>182</v>
      </c>
      <c r="D16" s="25" t="s">
        <v>149</v>
      </c>
      <c r="E16" s="26" t="s">
        <v>221</v>
      </c>
      <c r="F16" s="25" t="s">
        <v>211</v>
      </c>
      <c r="G16" s="31" t="s">
        <v>46</v>
      </c>
      <c r="H16" s="31" t="s">
        <v>94</v>
      </c>
      <c r="I16" s="33" t="s">
        <v>130</v>
      </c>
      <c r="J16" s="30"/>
      <c r="K16" s="31" t="s">
        <v>46</v>
      </c>
      <c r="L16" s="33" t="s">
        <v>94</v>
      </c>
      <c r="M16" s="31" t="s">
        <v>94</v>
      </c>
      <c r="N16" s="30"/>
      <c r="O16" s="27" t="str">
        <f>"110,0"</f>
        <v>110,0</v>
      </c>
      <c r="P16" s="27" t="str">
        <f>"75,7405"</f>
        <v>75,7405</v>
      </c>
      <c r="Q16" s="25" t="s">
        <v>139</v>
      </c>
    </row>
    <row r="18" spans="1:17" ht="16">
      <c r="A18" s="56" t="s">
        <v>41</v>
      </c>
      <c r="B18" s="56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</row>
    <row r="19" spans="1:17">
      <c r="A19" s="20" t="s">
        <v>20</v>
      </c>
      <c r="B19" s="11" t="s">
        <v>139</v>
      </c>
      <c r="C19" s="11" t="s">
        <v>134</v>
      </c>
      <c r="D19" s="11" t="s">
        <v>150</v>
      </c>
      <c r="E19" s="12" t="s">
        <v>219</v>
      </c>
      <c r="F19" s="11" t="s">
        <v>213</v>
      </c>
      <c r="G19" s="18" t="s">
        <v>136</v>
      </c>
      <c r="H19" s="18" t="s">
        <v>137</v>
      </c>
      <c r="I19" s="20"/>
      <c r="J19" s="20"/>
      <c r="K19" s="18" t="s">
        <v>136</v>
      </c>
      <c r="L19" s="19" t="s">
        <v>137</v>
      </c>
      <c r="M19" s="18" t="s">
        <v>151</v>
      </c>
      <c r="N19" s="20"/>
      <c r="O19" s="13" t="str">
        <f>"172,5"</f>
        <v>172,5</v>
      </c>
      <c r="P19" s="13" t="str">
        <f>"112,1681"</f>
        <v>112,1681</v>
      </c>
      <c r="Q19" s="11"/>
    </row>
    <row r="21" spans="1:17" ht="16">
      <c r="F21" s="8"/>
      <c r="G21" s="5"/>
    </row>
    <row r="22" spans="1:17" ht="16">
      <c r="F22" s="8"/>
      <c r="G22" s="5"/>
    </row>
    <row r="23" spans="1:17" ht="16">
      <c r="F23" s="8"/>
      <c r="G23" s="5"/>
    </row>
    <row r="24" spans="1:17" ht="16">
      <c r="F24" s="8"/>
      <c r="G24" s="5"/>
    </row>
    <row r="25" spans="1:17" ht="16">
      <c r="F25" s="8"/>
      <c r="G25" s="5"/>
    </row>
    <row r="26" spans="1:17" ht="16">
      <c r="F26" s="8"/>
      <c r="G26" s="5"/>
    </row>
    <row r="27" spans="1:17" ht="16">
      <c r="F27" s="8"/>
      <c r="G27" s="5"/>
    </row>
    <row r="28" spans="1:17">
      <c r="G28" s="5"/>
    </row>
    <row r="29" spans="1:17" ht="18">
      <c r="C29" s="9"/>
      <c r="D29" s="9"/>
      <c r="E29" s="5"/>
      <c r="F29" s="6"/>
      <c r="G29" s="5"/>
    </row>
    <row r="30" spans="1:17" ht="16">
      <c r="C30" s="21"/>
      <c r="D30" s="21"/>
      <c r="E30" s="5"/>
      <c r="F30" s="6"/>
      <c r="G30" s="5"/>
    </row>
    <row r="31" spans="1:17" ht="14">
      <c r="C31" s="14"/>
      <c r="D31" s="15"/>
      <c r="E31" s="5"/>
      <c r="F31" s="6"/>
      <c r="G31" s="5"/>
    </row>
    <row r="32" spans="1:17" ht="14">
      <c r="C32" s="1"/>
      <c r="D32" s="1"/>
      <c r="E32" s="1"/>
      <c r="F32" s="34"/>
      <c r="G32" s="1"/>
    </row>
    <row r="33" spans="3:7">
      <c r="E33" s="10"/>
      <c r="F33" s="17"/>
      <c r="G33" s="16"/>
    </row>
    <row r="34" spans="3:7">
      <c r="E34" s="5"/>
      <c r="F34" s="6"/>
      <c r="G34" s="5"/>
    </row>
    <row r="35" spans="3:7">
      <c r="E35" s="5"/>
      <c r="F35" s="6"/>
      <c r="G35" s="5"/>
    </row>
    <row r="36" spans="3:7" ht="16">
      <c r="C36" s="21"/>
      <c r="D36" s="21"/>
      <c r="E36" s="5"/>
      <c r="F36" s="6"/>
      <c r="G36" s="5"/>
    </row>
    <row r="37" spans="3:7" ht="14">
      <c r="C37" s="14"/>
      <c r="D37" s="15"/>
      <c r="E37" s="5"/>
      <c r="F37" s="6"/>
      <c r="G37" s="5"/>
    </row>
    <row r="38" spans="3:7" ht="14">
      <c r="C38" s="1"/>
      <c r="D38" s="1"/>
      <c r="E38" s="1"/>
      <c r="F38" s="34"/>
      <c r="G38" s="1"/>
    </row>
    <row r="39" spans="3:7">
      <c r="E39" s="10"/>
      <c r="F39" s="17"/>
      <c r="G39" s="16"/>
    </row>
    <row r="40" spans="3:7">
      <c r="E40" s="10"/>
      <c r="F40" s="17"/>
      <c r="G40" s="16"/>
    </row>
    <row r="41" spans="3:7">
      <c r="E41" s="10"/>
      <c r="F41" s="17"/>
      <c r="G41" s="16"/>
    </row>
    <row r="42" spans="3:7">
      <c r="E42" s="5"/>
      <c r="F42" s="6"/>
      <c r="G42" s="5"/>
    </row>
    <row r="43" spans="3:7" ht="14">
      <c r="C43" s="14"/>
      <c r="D43" s="15"/>
      <c r="E43" s="5"/>
      <c r="F43" s="6"/>
      <c r="G43" s="5"/>
    </row>
    <row r="44" spans="3:7" ht="14">
      <c r="C44" s="1"/>
      <c r="D44" s="1"/>
      <c r="E44" s="1"/>
      <c r="F44" s="34"/>
      <c r="G44" s="1"/>
    </row>
    <row r="45" spans="3:7">
      <c r="E45" s="10"/>
      <c r="F45" s="17"/>
      <c r="G45" s="16"/>
    </row>
    <row r="46" spans="3:7">
      <c r="E46" s="5"/>
      <c r="F46" s="6"/>
      <c r="G46" s="5"/>
    </row>
  </sheetData>
  <mergeCells count="17">
    <mergeCell ref="A8:N8"/>
    <mergeCell ref="A11:N11"/>
    <mergeCell ref="A14:N14"/>
    <mergeCell ref="A18:N1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IPL ПЛ без экипировки ДК</vt:lpstr>
      <vt:lpstr>IPL ПЛ без экипировки</vt:lpstr>
      <vt:lpstr>IPL Присед без экипировки ДК</vt:lpstr>
      <vt:lpstr>IPL Жим без экипировки ДК</vt:lpstr>
      <vt:lpstr>IPL Жим без экипировки</vt:lpstr>
      <vt:lpstr>СПР Жим СФО</vt:lpstr>
      <vt:lpstr>IPL Тяга без экипировки ДК</vt:lpstr>
      <vt:lpstr>IPL Тяга без экипировки</vt:lpstr>
      <vt:lpstr>СПР Пауэрспорт ДК</vt:lpstr>
      <vt:lpstr>СПР Подъем на бицепс ДК</vt:lpstr>
      <vt:lpstr>СПР Экст.подъем на бицепс ДК</vt:lpstr>
      <vt:lpstr>WRPF Экст.подъем на бицепс ДК</vt:lpstr>
      <vt:lpstr>WRPF Экст. подъем на бицепс</vt:lpstr>
      <vt:lpstr>WRPF Подъем на бицепс ДК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2024-11-20T11:37:31Z</dcterms:modified>
</cp:coreProperties>
</file>