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5" windowWidth="11340" windowHeight="9690"/>
  </bookViews>
  <sheets>
    <sheet name="GPA ПЛ без экипировки ДК" sheetId="5" r:id="rId1"/>
    <sheet name="GPA Двоеборье без экип ДК" sheetId="26" r:id="rId2"/>
    <sheet name="GPA Двоеборье без экип" sheetId="25" r:id="rId3"/>
    <sheet name="GPA Присед без экипировки ДК" sheetId="22" r:id="rId4"/>
    <sheet name="GPA Жим без экипировки ДК" sheetId="12" r:id="rId5"/>
    <sheet name="GPA Жим без экипировки" sheetId="11" r:id="rId6"/>
    <sheet name="IPO Жим однослой ДК" sheetId="14" r:id="rId7"/>
    <sheet name="GPA Тяга без экипировки ДК" sheetId="16" r:id="rId8"/>
    <sheet name="СПР Пауэрспорт ДК" sheetId="42" r:id="rId9"/>
    <sheet name="СПР Пауэрспорт" sheetId="41" r:id="rId10"/>
    <sheet name="СПР Жим стоя ДК" sheetId="38" r:id="rId11"/>
    <sheet name="СПР Подъем на бицепс ДК" sheetId="40" r:id="rId12"/>
    <sheet name="СПР Подъем на бицепс" sheetId="39" r:id="rId13"/>
  </sheets>
  <definedNames>
    <definedName name="_FilterDatabase" localSheetId="0" hidden="1">'GPA ПЛ без экипировки ДК'!$A$1:$S$3</definedName>
  </definedNames>
  <calcPr calcId="124519" refMode="R1C1" iterateDelta="1E-4"/>
</workbook>
</file>

<file path=xl/calcChain.xml><?xml version="1.0" encoding="utf-8"?>
<calcChain xmlns="http://schemas.openxmlformats.org/spreadsheetml/2006/main">
  <c r="P9" i="42"/>
  <c r="O9"/>
  <c r="P6"/>
  <c r="O6"/>
  <c r="P6" i="41"/>
  <c r="O6"/>
  <c r="L19" i="40"/>
  <c r="K19"/>
  <c r="L16"/>
  <c r="K16"/>
  <c r="L15"/>
  <c r="K15"/>
  <c r="L14"/>
  <c r="K14"/>
  <c r="L13"/>
  <c r="K13"/>
  <c r="L12"/>
  <c r="K12"/>
  <c r="L9"/>
  <c r="K9"/>
  <c r="L6"/>
  <c r="K6"/>
  <c r="L6" i="39"/>
  <c r="K6"/>
  <c r="L9" i="38"/>
  <c r="K9"/>
  <c r="L6"/>
  <c r="K6"/>
  <c r="P7" i="26"/>
  <c r="O7"/>
  <c r="P6"/>
  <c r="O6"/>
  <c r="P6" i="25"/>
  <c r="O6"/>
  <c r="L6" i="22"/>
  <c r="L6" i="16"/>
  <c r="K6"/>
  <c r="L6" i="14"/>
  <c r="K6"/>
  <c r="L37" i="12"/>
  <c r="K37"/>
  <c r="L34"/>
  <c r="K34"/>
  <c r="L33"/>
  <c r="K33"/>
  <c r="L32"/>
  <c r="L31"/>
  <c r="K31"/>
  <c r="L30"/>
  <c r="K30"/>
  <c r="L29"/>
  <c r="K29"/>
  <c r="L28"/>
  <c r="K28"/>
  <c r="L25"/>
  <c r="K25"/>
  <c r="L24"/>
  <c r="K24"/>
  <c r="L23"/>
  <c r="K23"/>
  <c r="L20"/>
  <c r="K20"/>
  <c r="L19"/>
  <c r="K19"/>
  <c r="L18"/>
  <c r="K18"/>
  <c r="L15"/>
  <c r="K15"/>
  <c r="L12"/>
  <c r="K12"/>
  <c r="L9"/>
  <c r="K9"/>
  <c r="L6"/>
  <c r="K6"/>
  <c r="L22" i="11"/>
  <c r="K22"/>
  <c r="L21"/>
  <c r="K21"/>
  <c r="L18"/>
  <c r="K18"/>
  <c r="L15"/>
  <c r="K15"/>
  <c r="L12"/>
  <c r="K12"/>
  <c r="L9"/>
  <c r="K9"/>
  <c r="L6"/>
  <c r="K6"/>
  <c r="T6" i="5"/>
  <c r="S6"/>
</calcChain>
</file>

<file path=xl/sharedStrings.xml><?xml version="1.0" encoding="utf-8"?>
<sst xmlns="http://schemas.openxmlformats.org/spreadsheetml/2006/main" count="889" uniqueCount="243">
  <si>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</si>
  <si>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</si>
  <si>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</si>
  <si>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</si>
  <si>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</si>
  <si>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</si>
  <si>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</si>
  <si>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</si>
  <si>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</si>
  <si>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</si>
  <si>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67.5</t>
  </si>
  <si>
    <t>Одноволик Роман</t>
  </si>
  <si>
    <t>64,80</t>
  </si>
  <si>
    <t xml:space="preserve">Пестово/Новгородская область </t>
  </si>
  <si>
    <t>90,0</t>
  </si>
  <si>
    <t>95,0</t>
  </si>
  <si>
    <t>100,0</t>
  </si>
  <si>
    <t>77,5</t>
  </si>
  <si>
    <t>82,5</t>
  </si>
  <si>
    <t>85,0</t>
  </si>
  <si>
    <t>120,0</t>
  </si>
  <si>
    <t>127,5</t>
  </si>
  <si>
    <t>130,0</t>
  </si>
  <si>
    <t xml:space="preserve">Абсолютный зачёт </t>
  </si>
  <si>
    <t xml:space="preserve">Мужчины </t>
  </si>
  <si>
    <t xml:space="preserve">ФИО </t>
  </si>
  <si>
    <t xml:space="preserve">Возрастная группа </t>
  </si>
  <si>
    <t xml:space="preserve">Reshel </t>
  </si>
  <si>
    <t>67.5</t>
  </si>
  <si>
    <t>1</t>
  </si>
  <si>
    <t/>
  </si>
  <si>
    <t>ВЕСОВАЯ КАТЕГОРИЯ   52</t>
  </si>
  <si>
    <t>Матюхина Екатерина</t>
  </si>
  <si>
    <t>Открытая (20.05.1990)/30</t>
  </si>
  <si>
    <t>50,40</t>
  </si>
  <si>
    <t>60,0</t>
  </si>
  <si>
    <t>65,0</t>
  </si>
  <si>
    <t>70,0</t>
  </si>
  <si>
    <t>ВЕСОВАЯ КАТЕГОРИЯ   56</t>
  </si>
  <si>
    <t>Мощева Мария</t>
  </si>
  <si>
    <t>Открытая (28.08.1990)/30</t>
  </si>
  <si>
    <t>56,00</t>
  </si>
  <si>
    <t xml:space="preserve">Череповец/Вологодская область </t>
  </si>
  <si>
    <t>72,5</t>
  </si>
  <si>
    <t>75,0</t>
  </si>
  <si>
    <t xml:space="preserve">Тепляков Д. </t>
  </si>
  <si>
    <t>ВЕСОВАЯ КАТЕГОРИЯ   90</t>
  </si>
  <si>
    <t>Дзюба Анастасия</t>
  </si>
  <si>
    <t>Открытая (13.10.2003)/17</t>
  </si>
  <si>
    <t>89,50</t>
  </si>
  <si>
    <t>80,0</t>
  </si>
  <si>
    <t>Ерыкалов Ростислав</t>
  </si>
  <si>
    <t>36,70</t>
  </si>
  <si>
    <t xml:space="preserve">Тотьма/Вологодская область </t>
  </si>
  <si>
    <t>20,0</t>
  </si>
  <si>
    <t>25,0</t>
  </si>
  <si>
    <t>27,5</t>
  </si>
  <si>
    <t>ВЕСОВАЯ КАТЕГОРИЯ   82.5</t>
  </si>
  <si>
    <t>Попов Евгений</t>
  </si>
  <si>
    <t>Мастера 40-49 (25.11.1979)/41</t>
  </si>
  <si>
    <t>80,80</t>
  </si>
  <si>
    <t>132,5</t>
  </si>
  <si>
    <t>Протасов Сергей</t>
  </si>
  <si>
    <t>Открытая (22.06.1982)/38</t>
  </si>
  <si>
    <t>88,45</t>
  </si>
  <si>
    <t>135,0</t>
  </si>
  <si>
    <t>140,0</t>
  </si>
  <si>
    <t>Уткин Андрей</t>
  </si>
  <si>
    <t>Мастера 40-49 (30.09.1979)/41</t>
  </si>
  <si>
    <t>90,00</t>
  </si>
  <si>
    <t>152,5</t>
  </si>
  <si>
    <t>175,0</t>
  </si>
  <si>
    <t xml:space="preserve">Открытая </t>
  </si>
  <si>
    <t xml:space="preserve">Результат </t>
  </si>
  <si>
    <t>90</t>
  </si>
  <si>
    <t>82.5</t>
  </si>
  <si>
    <t>Результат</t>
  </si>
  <si>
    <t>ВЕСОВАЯ КАТЕГОРИЯ   60</t>
  </si>
  <si>
    <t>Панфилова Алена</t>
  </si>
  <si>
    <t>Открытая (29.08.1990)/30</t>
  </si>
  <si>
    <t>59,20</t>
  </si>
  <si>
    <t>47,5</t>
  </si>
  <si>
    <t>52,5</t>
  </si>
  <si>
    <t>Железов Никита</t>
  </si>
  <si>
    <t>51,65</t>
  </si>
  <si>
    <t>50,0</t>
  </si>
  <si>
    <t>55,0</t>
  </si>
  <si>
    <t>57,5</t>
  </si>
  <si>
    <t>Смирнов Андрей</t>
  </si>
  <si>
    <t>57,40</t>
  </si>
  <si>
    <t>62,5</t>
  </si>
  <si>
    <t>Агаев Олег</t>
  </si>
  <si>
    <t>Открытая (12.03.1989)/32</t>
  </si>
  <si>
    <t>66,85</t>
  </si>
  <si>
    <t xml:space="preserve">Рыбинск/Ярославская область </t>
  </si>
  <si>
    <t>107,5</t>
  </si>
  <si>
    <t>110,0</t>
  </si>
  <si>
    <t>ВЕСОВАЯ КАТЕГОРИЯ   75</t>
  </si>
  <si>
    <t>Максимов Арсений</t>
  </si>
  <si>
    <t>72,30</t>
  </si>
  <si>
    <t>112,5</t>
  </si>
  <si>
    <t>Некрасов Иван</t>
  </si>
  <si>
    <t>74,30</t>
  </si>
  <si>
    <t>Смирнов Ярослав</t>
  </si>
  <si>
    <t>71,70</t>
  </si>
  <si>
    <t>92,5</t>
  </si>
  <si>
    <t>Мелехов Иван</t>
  </si>
  <si>
    <t>80,70</t>
  </si>
  <si>
    <t>115,0</t>
  </si>
  <si>
    <t>117,5</t>
  </si>
  <si>
    <t>Вайгачев Илья</t>
  </si>
  <si>
    <t>Открытая (21.02.1985)/36</t>
  </si>
  <si>
    <t>79,20</t>
  </si>
  <si>
    <t>145,0</t>
  </si>
  <si>
    <t>150,0</t>
  </si>
  <si>
    <t>Канин Алексей</t>
  </si>
  <si>
    <t>Открытая (13.05.1986)/34</t>
  </si>
  <si>
    <t>77,90</t>
  </si>
  <si>
    <t>122,5</t>
  </si>
  <si>
    <t>Кузин Глеб</t>
  </si>
  <si>
    <t>85,50</t>
  </si>
  <si>
    <t>Симанов Павел</t>
  </si>
  <si>
    <t>Открытая (01.08.1992)/28</t>
  </si>
  <si>
    <t>160,0</t>
  </si>
  <si>
    <t>167,5</t>
  </si>
  <si>
    <t>172,5</t>
  </si>
  <si>
    <t>Толмачев Юрий</t>
  </si>
  <si>
    <t>Открытая (05.01.1995)/26</t>
  </si>
  <si>
    <t>87,10</t>
  </si>
  <si>
    <t>137,5</t>
  </si>
  <si>
    <t>Суворов Андрей</t>
  </si>
  <si>
    <t>Открытая (16.03.1997)/24</t>
  </si>
  <si>
    <t>86,40</t>
  </si>
  <si>
    <t>125,0</t>
  </si>
  <si>
    <t>Прохоров Александр</t>
  </si>
  <si>
    <t>Открытая (07.05.1986)/34</t>
  </si>
  <si>
    <t>88,50</t>
  </si>
  <si>
    <t>Пазгалев Александр</t>
  </si>
  <si>
    <t>Мастера 40-49 (20.07.1980)/40</t>
  </si>
  <si>
    <t>87,90</t>
  </si>
  <si>
    <t xml:space="preserve">Папушой В. </t>
  </si>
  <si>
    <t>Козлов Владимир</t>
  </si>
  <si>
    <t>Мастера 60-69 (15.06.1954)/66</t>
  </si>
  <si>
    <t>84,80</t>
  </si>
  <si>
    <t>ВЕСОВАЯ КАТЕГОРИЯ   100</t>
  </si>
  <si>
    <t>Кирсанов Алексадр</t>
  </si>
  <si>
    <t>Открытая (24.12.1987)/33</t>
  </si>
  <si>
    <t>97,60</t>
  </si>
  <si>
    <t>97,5</t>
  </si>
  <si>
    <t>162,8100</t>
  </si>
  <si>
    <t>159,5400</t>
  </si>
  <si>
    <t>137,4560</t>
  </si>
  <si>
    <t>2</t>
  </si>
  <si>
    <t>3</t>
  </si>
  <si>
    <t>-</t>
  </si>
  <si>
    <t>Малютин Артем</t>
  </si>
  <si>
    <t>Открытая (12.06.1991)/29</t>
  </si>
  <si>
    <t>74,70</t>
  </si>
  <si>
    <t>147,5</t>
  </si>
  <si>
    <t xml:space="preserve">Байбулин А. </t>
  </si>
  <si>
    <t>Галкина Нина</t>
  </si>
  <si>
    <t>Открытая (02.04.1988)/33</t>
  </si>
  <si>
    <t xml:space="preserve">Калачев А. </t>
  </si>
  <si>
    <t>ВЕСОВАЯ КАТЕГОРИЯ   110</t>
  </si>
  <si>
    <t>Солнцев Виктор</t>
  </si>
  <si>
    <t>Мастера 60-69 (02.02.1957)/64</t>
  </si>
  <si>
    <t>108,40</t>
  </si>
  <si>
    <t>105,0</t>
  </si>
  <si>
    <t>170,0</t>
  </si>
  <si>
    <t>180,0</t>
  </si>
  <si>
    <t>Жим стоя</t>
  </si>
  <si>
    <t>32,5</t>
  </si>
  <si>
    <t>37,5</t>
  </si>
  <si>
    <t>Калачев Александр</t>
  </si>
  <si>
    <t>Открытая (07.05.1993)/27</t>
  </si>
  <si>
    <t>78,50</t>
  </si>
  <si>
    <t>Подъем на бицепс</t>
  </si>
  <si>
    <t>Теричева Олеся</t>
  </si>
  <si>
    <t>Открытая (24.11.1986)/34</t>
  </si>
  <si>
    <t>54,10</t>
  </si>
  <si>
    <t>30,0</t>
  </si>
  <si>
    <t>Дудиков Алексей</t>
  </si>
  <si>
    <t>Открытая (30.11.1985)/35</t>
  </si>
  <si>
    <t>71,45</t>
  </si>
  <si>
    <t>42,5</t>
  </si>
  <si>
    <t>Бахтин Марат</t>
  </si>
  <si>
    <t>Открытая (20.06.1986)/34</t>
  </si>
  <si>
    <t>80,20</t>
  </si>
  <si>
    <t>Кеслер Антон</t>
  </si>
  <si>
    <t>Открытая (21.07.1992)/28</t>
  </si>
  <si>
    <t>82,10</t>
  </si>
  <si>
    <t>Богданов Алексей</t>
  </si>
  <si>
    <t>Открытая (11.02.1986)/35</t>
  </si>
  <si>
    <t>81,50</t>
  </si>
  <si>
    <t>4</t>
  </si>
  <si>
    <t>Ляхов Василий</t>
  </si>
  <si>
    <t>Мастера 60+ (30.05.1948)/72</t>
  </si>
  <si>
    <t>97,10</t>
  </si>
  <si>
    <t>67,5</t>
  </si>
  <si>
    <t>Черанёв Антон</t>
  </si>
  <si>
    <t>Открытая (04.07.1989)/31</t>
  </si>
  <si>
    <t>88,40</t>
  </si>
  <si>
    <t>Открытый мастерский турнир памяти Сергея Соколова
GPA Пауэрлифтинг без экипировки ДК
Череповец/Вологодская область, 10 апреля 2021 года</t>
  </si>
  <si>
    <t>Открытый мастерский турнир памяти Сергея Соколова
GPA Силовое двоеборье без экипировки ДК
Череповец/Вологодская область, 10 апреля 2021 года</t>
  </si>
  <si>
    <t>Открытый мастерский турнир памяти Сергея Соколова
GPA Силовое двоеборье без экипировки
Череповец/Вологодская область, 10 апреля 2021 года</t>
  </si>
  <si>
    <t>Открытый мастерский турнир памяти Сергея Соколова
GPA Присед без экипировки ДК
Череповец/Вологодская область, 10 апреля 2021 года</t>
  </si>
  <si>
    <t>Открытый мастерский турнир памяти Сергея Соколова
GPA Жим лежа без экипировки ДК
Череповец/Вологодская область, 10 апреля 2021 года</t>
  </si>
  <si>
    <t>Открытый мастерский турнир памяти Сергея Соколова
GPA Жим лежа без экипировки
Череповец/Вологодская область, 10 апреля 2021 года</t>
  </si>
  <si>
    <t>Открытый мастерский турнир памяти Сергея Соколова
IPO Жим лежа в однослойной экипировке ДК
Череповец/Вологодская область, 10 апреля 2021 года</t>
  </si>
  <si>
    <t>Открытый мастерский турнир памяти Сергея Соколова
GPA Становая тяга без экипировки ДК
Череповец/Вологодская область, 10 апреля 2021 года</t>
  </si>
  <si>
    <t>Открытый мастерский турнир памяти Сергея Соколова
СПР Пауэрспорт ДК
Череповец/Вологодская область, 10 апреля 2021 года</t>
  </si>
  <si>
    <t>Открытый мастерский турнир памяти Сергея Соколова
СПР Пауэрспорт
Череповец/Вологодская область, 10 апреля 2021 года</t>
  </si>
  <si>
    <t>Открытый мастерский турнир памяти Сергея Соколова
СПР Жим штанги стоя ДК
Череповец/Вологодская область, 10 апреля 2021 года</t>
  </si>
  <si>
    <t>Открытый мастерский турнир памяти Сергея Соколова
СПР Строгий подъем штанги на бицепс ДК
Череповец/Вологодская область, 10 апреля 2021 года</t>
  </si>
  <si>
    <t>Открытый мастерский турнир памяти Сергея Соколова
СПР Строгий подъем штанги на бицепс
Череповец/Вологодская область, 10 апреля 2021 года</t>
  </si>
  <si>
    <t>Юноши 16-17 (20.09.2004)/16</t>
  </si>
  <si>
    <t>Юноши 13-15 (06.01.2007)/14</t>
  </si>
  <si>
    <t>Юноши 13-15 (30.01.2008)/13</t>
  </si>
  <si>
    <t>Юноши 13-15 (08.09.2006)/14</t>
  </si>
  <si>
    <t>Юноши 16-17 (02.06.2004)/16</t>
  </si>
  <si>
    <t>Юниоры 20-23 (07.02.1999)/22</t>
  </si>
  <si>
    <t>Юноши 13-15 (04.05.2005)/15</t>
  </si>
  <si>
    <t>Юноши 13-15 (10.05.2011)/9</t>
  </si>
  <si>
    <t>Юноши 13-19 (10.05.2011)/9</t>
  </si>
  <si>
    <t>Матюхина Е.</t>
  </si>
  <si>
    <t xml:space="preserve">Матюхина Е. </t>
  </si>
  <si>
    <t>Риектин А.</t>
  </si>
  <si>
    <t>Весовая категория</t>
  </si>
  <si>
    <t>Дзюба А.</t>
  </si>
  <si>
    <t>Калачёв А.</t>
  </si>
  <si>
    <t>Жим</t>
  </si>
  <si>
    <t>Тяга</t>
  </si>
  <si>
    <t xml:space="preserve"> </t>
  </si>
  <si>
    <t>№</t>
  </si>
  <si>
    <t xml:space="preserve">
Дата рождения/Возраст</t>
  </si>
  <si>
    <t>Возрастная группа</t>
  </si>
  <si>
    <t>T</t>
  </si>
  <si>
    <t>O</t>
  </si>
  <si>
    <t>J</t>
  </si>
  <si>
    <t>M3</t>
  </si>
  <si>
    <t>T1</t>
  </si>
  <si>
    <t>M1</t>
  </si>
  <si>
    <t>T2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</si>
</sst>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49" fontId="0" fillId="0" borderId="17" xfId="0" applyNumberForma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U7"/>
  <sheetViews>
    <sheetView tabSelected="1" workbookViewId="0">
      <selection sqref="A1:U2"/>
    </sheetView>
  </sheetViews>
  <sheetFormatPr defaultRowHeight="12.75"/>
  <cols>
    <col min="1" max="1" width="7.42578125" style="5" bestFit="1" customWidth="1"/>
    <col min="2" max="2" width="16.7109375" style="5" bestFit="1" customWidth="1"/>
    <col min="3" max="3" width="27.7109375" style="5" bestFit="1" customWidth="1"/>
    <col min="4" max="4" width="21.42578125" style="5" bestFit="1" customWidth="1"/>
    <col min="5" max="5" width="10.5703125" style="5" bestFit="1" customWidth="1"/>
    <col min="6" max="6" width="29" style="5" bestFit="1" customWidth="1"/>
    <col min="7" max="8" width="4.5703125" style="6" customWidth="1"/>
    <col min="9" max="9" width="5.5703125" style="6" customWidth="1"/>
    <col min="10" max="10" width="4.85546875" style="6" customWidth="1"/>
    <col min="11" max="13" width="4.5703125" style="6" customWidth="1"/>
    <col min="14" max="14" width="4.85546875" style="6" customWidth="1"/>
    <col min="15" max="17" width="5.5703125" style="6" customWidth="1"/>
    <col min="18" max="18" width="4.85546875" style="6" customWidth="1"/>
    <col min="19" max="19" width="7.85546875" style="6" bestFit="1" customWidth="1"/>
    <col min="20" max="20" width="8.5703125" style="6" bestFit="1" customWidth="1"/>
    <col min="21" max="21" width="14.42578125" style="5" bestFit="1" customWidth="1"/>
    <col min="22" max="16384" width="9.140625" style="3"/>
  </cols>
  <sheetData>
    <row r="1" spans="1:21" s="2" customFormat="1" ht="29.1" customHeight="1">
      <c r="A1" s="37" t="s">
        <v>202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40"/>
    </row>
    <row r="2" spans="1:21" s="2" customFormat="1" ht="62.1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4"/>
    </row>
    <row r="3" spans="1:21" s="1" customFormat="1" ht="12.75" customHeight="1">
      <c r="A3" s="46" t="s">
        <v>233</v>
      </c>
      <c r="B3" s="54" t="s">
        <v>0</v>
      </c>
      <c r="C3" s="48" t="s">
        <v>234</v>
      </c>
      <c r="D3" s="48" t="s">
        <v>6</v>
      </c>
      <c r="E3" s="45" t="s">
        <v>235</v>
      </c>
      <c r="F3" s="45" t="s">
        <v>5</v>
      </c>
      <c r="G3" s="45" t="s">
        <v>7</v>
      </c>
      <c r="H3" s="45"/>
      <c r="I3" s="45"/>
      <c r="J3" s="45"/>
      <c r="K3" s="45" t="s">
        <v>8</v>
      </c>
      <c r="L3" s="45"/>
      <c r="M3" s="45"/>
      <c r="N3" s="45"/>
      <c r="O3" s="45" t="s">
        <v>9</v>
      </c>
      <c r="P3" s="45"/>
      <c r="Q3" s="45"/>
      <c r="R3" s="45"/>
      <c r="S3" s="45" t="s">
        <v>1</v>
      </c>
      <c r="T3" s="45" t="s">
        <v>3</v>
      </c>
      <c r="U3" s="50" t="s">
        <v>2</v>
      </c>
    </row>
    <row r="4" spans="1:21" s="1" customFormat="1" ht="21" customHeight="1" thickBot="1">
      <c r="A4" s="47"/>
      <c r="B4" s="55"/>
      <c r="C4" s="49"/>
      <c r="D4" s="49"/>
      <c r="E4" s="49"/>
      <c r="F4" s="4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9"/>
      <c r="T4" s="49"/>
      <c r="U4" s="51"/>
    </row>
    <row r="5" spans="1:21" ht="15">
      <c r="A5" s="52" t="s">
        <v>10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21">
      <c r="A6" s="8" t="s">
        <v>29</v>
      </c>
      <c r="B6" s="7" t="s">
        <v>11</v>
      </c>
      <c r="C6" s="7" t="s">
        <v>215</v>
      </c>
      <c r="D6" s="7" t="s">
        <v>12</v>
      </c>
      <c r="E6" s="28" t="s">
        <v>242</v>
      </c>
      <c r="F6" s="7" t="s">
        <v>13</v>
      </c>
      <c r="G6" s="13" t="s">
        <v>14</v>
      </c>
      <c r="H6" s="14" t="s">
        <v>15</v>
      </c>
      <c r="I6" s="13" t="s">
        <v>16</v>
      </c>
      <c r="J6" s="8"/>
      <c r="K6" s="13" t="s">
        <v>17</v>
      </c>
      <c r="L6" s="13" t="s">
        <v>18</v>
      </c>
      <c r="M6" s="13" t="s">
        <v>19</v>
      </c>
      <c r="N6" s="8"/>
      <c r="O6" s="13" t="s">
        <v>20</v>
      </c>
      <c r="P6" s="13" t="s">
        <v>21</v>
      </c>
      <c r="Q6" s="13" t="s">
        <v>22</v>
      </c>
      <c r="R6" s="8"/>
      <c r="S6" s="8" t="str">
        <f>"315,0"</f>
        <v>315,0</v>
      </c>
      <c r="T6" s="8" t="str">
        <f>"407,6100"</f>
        <v>407,6100</v>
      </c>
      <c r="U6" s="28" t="s">
        <v>224</v>
      </c>
    </row>
    <row r="7" spans="1:21">
      <c r="B7" s="5" t="s">
        <v>30</v>
      </c>
    </row>
  </sheetData>
  <mergeCells count="14">
    <mergeCell ref="A5:R5"/>
    <mergeCell ref="B3:B4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30"/>
  <sheetViews>
    <sheetView workbookViewId="0">
      <selection sqref="A1:Q2"/>
    </sheetView>
  </sheetViews>
  <sheetFormatPr defaultRowHeight="12.75"/>
  <cols>
    <col min="1" max="1" width="7.42578125" style="5" bestFit="1" customWidth="1"/>
    <col min="2" max="2" width="14.28515625" style="5" bestFit="1" customWidth="1"/>
    <col min="3" max="3" width="26.28515625" style="5" bestFit="1" customWidth="1"/>
    <col min="4" max="4" width="21.42578125" style="5" bestFit="1" customWidth="1"/>
    <col min="5" max="5" width="10.5703125" style="5" bestFit="1" customWidth="1"/>
    <col min="6" max="6" width="30.42578125" style="5" bestFit="1" customWidth="1"/>
    <col min="7" max="9" width="4.5703125" style="6" customWidth="1"/>
    <col min="10" max="10" width="4.85546875" style="6" customWidth="1"/>
    <col min="11" max="13" width="4.5703125" style="6" customWidth="1"/>
    <col min="14" max="14" width="4.85546875" style="6" customWidth="1"/>
    <col min="15" max="15" width="7.85546875" style="6" bestFit="1" customWidth="1"/>
    <col min="16" max="16" width="8.5703125" style="6" bestFit="1" customWidth="1"/>
    <col min="17" max="17" width="19" style="5" customWidth="1"/>
    <col min="18" max="16384" width="9.140625" style="3"/>
  </cols>
  <sheetData>
    <row r="1" spans="1:17" s="2" customFormat="1" ht="29.1" customHeight="1">
      <c r="A1" s="37" t="s">
        <v>211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40"/>
    </row>
    <row r="2" spans="1:17" s="2" customFormat="1" ht="62.1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</row>
    <row r="3" spans="1:17" s="1" customFormat="1" ht="12.75" customHeight="1">
      <c r="A3" s="46" t="s">
        <v>233</v>
      </c>
      <c r="B3" s="54" t="s">
        <v>0</v>
      </c>
      <c r="C3" s="48" t="s">
        <v>234</v>
      </c>
      <c r="D3" s="48" t="s">
        <v>6</v>
      </c>
      <c r="E3" s="45" t="s">
        <v>235</v>
      </c>
      <c r="F3" s="45" t="s">
        <v>5</v>
      </c>
      <c r="G3" s="45" t="s">
        <v>230</v>
      </c>
      <c r="H3" s="45"/>
      <c r="I3" s="45"/>
      <c r="J3" s="45"/>
      <c r="K3" s="45" t="s">
        <v>231</v>
      </c>
      <c r="L3" s="45"/>
      <c r="M3" s="45"/>
      <c r="N3" s="45"/>
      <c r="O3" s="45" t="s">
        <v>1</v>
      </c>
      <c r="P3" s="45" t="s">
        <v>3</v>
      </c>
      <c r="Q3" s="50" t="s">
        <v>2</v>
      </c>
    </row>
    <row r="4" spans="1:17" s="1" customFormat="1" ht="21" customHeight="1" thickBot="1">
      <c r="A4" s="47"/>
      <c r="B4" s="55"/>
      <c r="C4" s="49"/>
      <c r="D4" s="49"/>
      <c r="E4" s="49"/>
      <c r="F4" s="4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9"/>
      <c r="P4" s="49"/>
      <c r="Q4" s="51"/>
    </row>
    <row r="5" spans="1:17" ht="15">
      <c r="A5" s="52" t="s">
        <v>144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7">
      <c r="A6" s="8" t="s">
        <v>29</v>
      </c>
      <c r="B6" s="7" t="s">
        <v>195</v>
      </c>
      <c r="C6" s="7" t="s">
        <v>196</v>
      </c>
      <c r="D6" s="7" t="s">
        <v>197</v>
      </c>
      <c r="E6" s="28" t="s">
        <v>239</v>
      </c>
      <c r="F6" s="7" t="s">
        <v>42</v>
      </c>
      <c r="G6" s="13" t="s">
        <v>90</v>
      </c>
      <c r="H6" s="13" t="s">
        <v>36</v>
      </c>
      <c r="I6" s="14" t="s">
        <v>198</v>
      </c>
      <c r="J6" s="8"/>
      <c r="K6" s="13" t="s">
        <v>86</v>
      </c>
      <c r="L6" s="13" t="s">
        <v>87</v>
      </c>
      <c r="M6" s="14" t="s">
        <v>35</v>
      </c>
      <c r="N6" s="8"/>
      <c r="O6" s="8" t="str">
        <f>"122,5"</f>
        <v>122,5</v>
      </c>
      <c r="P6" s="8" t="str">
        <f>"123,9264"</f>
        <v>123,9264</v>
      </c>
      <c r="Q6" s="28"/>
    </row>
    <row r="7" spans="1:17">
      <c r="B7" s="5" t="s">
        <v>30</v>
      </c>
    </row>
    <row r="8" spans="1:17">
      <c r="B8" s="5" t="s">
        <v>30</v>
      </c>
      <c r="C8" s="6"/>
      <c r="D8" s="6"/>
      <c r="E8" s="6"/>
      <c r="F8" s="6"/>
      <c r="L8" s="5"/>
      <c r="M8" s="3"/>
      <c r="N8" s="3"/>
      <c r="O8" s="3"/>
      <c r="P8" s="3"/>
      <c r="Q8" s="3"/>
    </row>
    <row r="9" spans="1:17">
      <c r="B9" s="5" t="s">
        <v>30</v>
      </c>
      <c r="C9" s="6"/>
      <c r="D9" s="6"/>
      <c r="E9" s="6"/>
      <c r="F9" s="6"/>
      <c r="L9" s="5"/>
      <c r="M9" s="3"/>
      <c r="N9" s="3"/>
      <c r="O9" s="3"/>
      <c r="P9" s="3"/>
      <c r="Q9" s="3"/>
    </row>
    <row r="10" spans="1:17">
      <c r="B10" s="5" t="s">
        <v>30</v>
      </c>
      <c r="C10" s="6"/>
      <c r="D10" s="6"/>
      <c r="E10" s="6"/>
      <c r="F10" s="6"/>
      <c r="L10" s="5"/>
      <c r="M10" s="3"/>
      <c r="N10" s="3"/>
      <c r="O10" s="3"/>
      <c r="P10" s="3"/>
      <c r="Q10" s="3"/>
    </row>
    <row r="11" spans="1:17">
      <c r="B11" s="5" t="s">
        <v>30</v>
      </c>
      <c r="C11" s="6"/>
      <c r="D11" s="6"/>
      <c r="E11" s="6"/>
      <c r="F11" s="6"/>
      <c r="L11" s="5"/>
      <c r="M11" s="3"/>
      <c r="N11" s="3"/>
      <c r="O11" s="3"/>
      <c r="P11" s="3"/>
      <c r="Q11" s="3"/>
    </row>
    <row r="12" spans="1:17">
      <c r="B12" s="5" t="s">
        <v>30</v>
      </c>
      <c r="C12" s="6"/>
      <c r="D12" s="6"/>
      <c r="E12" s="6"/>
      <c r="F12" s="6"/>
      <c r="L12" s="5"/>
      <c r="M12" s="3"/>
      <c r="N12" s="3"/>
      <c r="O12" s="3"/>
      <c r="P12" s="3"/>
      <c r="Q12" s="3"/>
    </row>
    <row r="13" spans="1:17">
      <c r="B13" s="5" t="s">
        <v>30</v>
      </c>
      <c r="C13" s="6"/>
      <c r="D13" s="6"/>
      <c r="E13" s="6"/>
      <c r="F13" s="6"/>
      <c r="L13" s="5"/>
      <c r="M13" s="3"/>
      <c r="N13" s="3"/>
      <c r="O13" s="3"/>
      <c r="P13" s="3"/>
      <c r="Q13" s="3"/>
    </row>
    <row r="14" spans="1:17">
      <c r="B14" s="5" t="s">
        <v>30</v>
      </c>
      <c r="C14" s="6"/>
      <c r="D14" s="6"/>
      <c r="E14" s="6"/>
      <c r="F14" s="6"/>
      <c r="L14" s="5"/>
      <c r="M14" s="3"/>
      <c r="N14" s="3"/>
      <c r="O14" s="3"/>
      <c r="P14" s="3"/>
      <c r="Q14" s="3"/>
    </row>
    <row r="15" spans="1:17">
      <c r="B15" s="5" t="s">
        <v>30</v>
      </c>
      <c r="C15" s="6"/>
      <c r="D15" s="6"/>
      <c r="E15" s="6"/>
      <c r="F15" s="6"/>
      <c r="L15" s="5"/>
      <c r="M15" s="3"/>
      <c r="N15" s="3"/>
      <c r="O15" s="3"/>
      <c r="P15" s="3"/>
      <c r="Q15" s="3"/>
    </row>
    <row r="16" spans="1:17">
      <c r="B16" s="5" t="s">
        <v>30</v>
      </c>
      <c r="C16" s="6"/>
      <c r="D16" s="6"/>
      <c r="E16" s="6"/>
      <c r="F16" s="6"/>
      <c r="L16" s="5"/>
      <c r="M16" s="3"/>
      <c r="N16" s="3"/>
      <c r="O16" s="3"/>
      <c r="P16" s="3"/>
      <c r="Q16" s="3"/>
    </row>
    <row r="17" spans="2:17">
      <c r="B17" s="5" t="s">
        <v>30</v>
      </c>
      <c r="C17" s="6"/>
      <c r="D17" s="6"/>
      <c r="E17" s="6"/>
      <c r="F17" s="6"/>
      <c r="L17" s="5"/>
      <c r="M17" s="3"/>
      <c r="N17" s="3"/>
      <c r="O17" s="3"/>
      <c r="P17" s="3"/>
      <c r="Q17" s="3"/>
    </row>
    <row r="18" spans="2:17">
      <c r="B18" s="5" t="s">
        <v>30</v>
      </c>
      <c r="C18" s="6"/>
      <c r="D18" s="6"/>
      <c r="E18" s="6"/>
      <c r="F18" s="6"/>
      <c r="L18" s="5"/>
      <c r="M18" s="3"/>
      <c r="N18" s="3"/>
      <c r="O18" s="3"/>
      <c r="P18" s="3"/>
      <c r="Q18" s="3"/>
    </row>
    <row r="19" spans="2:17">
      <c r="B19" s="5" t="s">
        <v>30</v>
      </c>
      <c r="C19" s="6"/>
      <c r="D19" s="6"/>
      <c r="E19" s="6"/>
      <c r="F19" s="6"/>
      <c r="L19" s="5"/>
      <c r="M19" s="3"/>
      <c r="N19" s="3"/>
      <c r="O19" s="3"/>
      <c r="P19" s="3"/>
      <c r="Q19" s="3"/>
    </row>
    <row r="20" spans="2:17">
      <c r="B20" s="5" t="s">
        <v>30</v>
      </c>
      <c r="C20" s="6"/>
      <c r="D20" s="6"/>
      <c r="E20" s="6"/>
      <c r="F20" s="6"/>
      <c r="L20" s="5"/>
      <c r="M20" s="3"/>
      <c r="N20" s="3"/>
      <c r="O20" s="3"/>
      <c r="P20" s="3"/>
      <c r="Q20" s="3"/>
    </row>
    <row r="21" spans="2:17">
      <c r="B21" s="5" t="s">
        <v>30</v>
      </c>
      <c r="C21" s="6"/>
      <c r="D21" s="6"/>
      <c r="E21" s="6"/>
      <c r="F21" s="6"/>
      <c r="L21" s="5"/>
      <c r="M21" s="3"/>
      <c r="N21" s="3"/>
      <c r="O21" s="3"/>
      <c r="P21" s="3"/>
      <c r="Q21" s="3"/>
    </row>
    <row r="22" spans="2:17">
      <c r="C22" s="6"/>
      <c r="D22" s="6"/>
      <c r="E22" s="6"/>
      <c r="F22" s="6"/>
      <c r="L22" s="5"/>
      <c r="M22" s="3"/>
      <c r="N22" s="3"/>
      <c r="O22" s="3"/>
      <c r="P22" s="3"/>
      <c r="Q22" s="3"/>
    </row>
    <row r="23" spans="2:17">
      <c r="C23" s="6"/>
      <c r="D23" s="6"/>
      <c r="E23" s="6"/>
      <c r="F23" s="6"/>
      <c r="L23" s="5"/>
      <c r="M23" s="3"/>
      <c r="N23" s="3"/>
      <c r="O23" s="3"/>
      <c r="P23" s="3"/>
      <c r="Q23" s="3"/>
    </row>
    <row r="24" spans="2:17">
      <c r="C24" s="6"/>
      <c r="D24" s="6"/>
      <c r="E24" s="6"/>
      <c r="F24" s="6"/>
      <c r="L24" s="5"/>
      <c r="M24" s="3"/>
      <c r="N24" s="3"/>
      <c r="O24" s="3"/>
      <c r="P24" s="3"/>
      <c r="Q24" s="3"/>
    </row>
    <row r="25" spans="2:17">
      <c r="C25" s="6"/>
      <c r="D25" s="6"/>
      <c r="E25" s="6"/>
      <c r="F25" s="6"/>
      <c r="L25" s="5"/>
      <c r="M25" s="3"/>
      <c r="N25" s="3"/>
      <c r="O25" s="3"/>
      <c r="P25" s="3"/>
      <c r="Q25" s="3"/>
    </row>
    <row r="26" spans="2:17">
      <c r="C26" s="6"/>
      <c r="D26" s="6"/>
      <c r="E26" s="6"/>
      <c r="F26" s="6"/>
      <c r="L26" s="5"/>
      <c r="M26" s="3"/>
      <c r="N26" s="3"/>
      <c r="O26" s="3"/>
      <c r="P26" s="3"/>
      <c r="Q26" s="3"/>
    </row>
    <row r="27" spans="2:17">
      <c r="C27" s="6"/>
      <c r="D27" s="6"/>
      <c r="E27" s="6"/>
      <c r="F27" s="6"/>
      <c r="L27" s="5"/>
      <c r="M27" s="3"/>
      <c r="N27" s="3"/>
      <c r="O27" s="3"/>
      <c r="P27" s="3"/>
      <c r="Q27" s="3"/>
    </row>
    <row r="28" spans="2:17">
      <c r="C28" s="6"/>
      <c r="D28" s="6"/>
      <c r="E28" s="6"/>
      <c r="F28" s="6"/>
      <c r="L28" s="5"/>
      <c r="M28" s="3"/>
      <c r="N28" s="3"/>
      <c r="O28" s="3"/>
      <c r="P28" s="3"/>
      <c r="Q28" s="3"/>
    </row>
    <row r="29" spans="2:17">
      <c r="C29" s="6"/>
      <c r="D29" s="6"/>
      <c r="E29" s="6"/>
      <c r="F29" s="6"/>
      <c r="L29" s="5"/>
      <c r="M29" s="3"/>
      <c r="N29" s="3"/>
      <c r="O29" s="3"/>
      <c r="P29" s="3"/>
      <c r="Q29" s="3"/>
    </row>
    <row r="30" spans="2:17">
      <c r="C30" s="6"/>
      <c r="D30" s="6"/>
      <c r="E30" s="6"/>
      <c r="F30" s="6"/>
      <c r="L30" s="5"/>
      <c r="M30" s="3"/>
      <c r="N30" s="3"/>
      <c r="O30" s="3"/>
      <c r="P30" s="3"/>
      <c r="Q30" s="3"/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sqref="A1:M2"/>
    </sheetView>
  </sheetViews>
  <sheetFormatPr defaultRowHeight="12.75"/>
  <cols>
    <col min="1" max="1" width="7.42578125" style="5" bestFit="1" customWidth="1"/>
    <col min="2" max="2" width="18.28515625" style="5" bestFit="1" customWidth="1"/>
    <col min="3" max="3" width="26.28515625" style="5" bestFit="1" customWidth="1"/>
    <col min="4" max="4" width="21.42578125" style="5" bestFit="1" customWidth="1"/>
    <col min="5" max="5" width="10.5703125" style="5" bestFit="1" customWidth="1"/>
    <col min="6" max="6" width="30.42578125" style="5" bestFit="1" customWidth="1"/>
    <col min="7" max="9" width="4.5703125" style="6" customWidth="1"/>
    <col min="10" max="10" width="4.85546875" style="6" customWidth="1"/>
    <col min="11" max="11" width="11.28515625" style="6" bestFit="1" customWidth="1"/>
    <col min="12" max="12" width="7.5703125" style="6" bestFit="1" customWidth="1"/>
    <col min="13" max="13" width="16.7109375" style="5" customWidth="1"/>
    <col min="14" max="16384" width="9.140625" style="3"/>
  </cols>
  <sheetData>
    <row r="1" spans="1:13" s="2" customFormat="1" ht="29.1" customHeight="1">
      <c r="A1" s="37" t="s">
        <v>212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.1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6" t="s">
        <v>233</v>
      </c>
      <c r="B3" s="54" t="s">
        <v>0</v>
      </c>
      <c r="C3" s="48" t="s">
        <v>234</v>
      </c>
      <c r="D3" s="48" t="s">
        <v>6</v>
      </c>
      <c r="E3" s="45" t="s">
        <v>235</v>
      </c>
      <c r="F3" s="45" t="s">
        <v>5</v>
      </c>
      <c r="G3" s="45" t="s">
        <v>230</v>
      </c>
      <c r="H3" s="45"/>
      <c r="I3" s="45"/>
      <c r="J3" s="45"/>
      <c r="K3" s="45" t="s">
        <v>76</v>
      </c>
      <c r="L3" s="45" t="s">
        <v>3</v>
      </c>
      <c r="M3" s="50" t="s">
        <v>2</v>
      </c>
    </row>
    <row r="4" spans="1:13" s="1" customFormat="1" ht="21" customHeight="1" thickBot="1">
      <c r="A4" s="47"/>
      <c r="B4" s="55"/>
      <c r="C4" s="49"/>
      <c r="D4" s="49"/>
      <c r="E4" s="49"/>
      <c r="F4" s="49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1"/>
    </row>
    <row r="5" spans="1:13" ht="15">
      <c r="A5" s="52" t="s">
        <v>10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8" t="s">
        <v>29</v>
      </c>
      <c r="B6" s="7" t="s">
        <v>160</v>
      </c>
      <c r="C6" s="7" t="s">
        <v>161</v>
      </c>
      <c r="D6" s="7" t="s">
        <v>12</v>
      </c>
      <c r="E6" s="28" t="s">
        <v>237</v>
      </c>
      <c r="F6" s="7" t="s">
        <v>42</v>
      </c>
      <c r="G6" s="13" t="s">
        <v>56</v>
      </c>
      <c r="H6" s="13" t="s">
        <v>171</v>
      </c>
      <c r="I6" s="13" t="s">
        <v>172</v>
      </c>
      <c r="J6" s="8"/>
      <c r="K6" s="8" t="str">
        <f>"37,5"</f>
        <v>37,5</v>
      </c>
      <c r="L6" s="8" t="str">
        <f>"34,8338"</f>
        <v>34,8338</v>
      </c>
      <c r="M6" s="7" t="s">
        <v>162</v>
      </c>
    </row>
    <row r="7" spans="1:13">
      <c r="B7" s="5" t="s">
        <v>30</v>
      </c>
    </row>
    <row r="8" spans="1:13" ht="15">
      <c r="A8" s="58" t="s">
        <v>57</v>
      </c>
      <c r="B8" s="58"/>
      <c r="C8" s="58"/>
      <c r="D8" s="58"/>
      <c r="E8" s="58"/>
      <c r="F8" s="58"/>
      <c r="G8" s="58"/>
      <c r="H8" s="58"/>
      <c r="I8" s="58"/>
      <c r="J8" s="58"/>
    </row>
    <row r="9" spans="1:13">
      <c r="A9" s="8" t="s">
        <v>29</v>
      </c>
      <c r="B9" s="7" t="s">
        <v>173</v>
      </c>
      <c r="C9" s="7" t="s">
        <v>174</v>
      </c>
      <c r="D9" s="7" t="s">
        <v>175</v>
      </c>
      <c r="E9" s="28" t="s">
        <v>237</v>
      </c>
      <c r="F9" s="7" t="s">
        <v>42</v>
      </c>
      <c r="G9" s="13" t="s">
        <v>44</v>
      </c>
      <c r="H9" s="14" t="s">
        <v>18</v>
      </c>
      <c r="I9" s="14" t="s">
        <v>18</v>
      </c>
      <c r="J9" s="8"/>
      <c r="K9" s="8" t="str">
        <f>"75,0"</f>
        <v>75,0</v>
      </c>
      <c r="L9" s="8" t="str">
        <f>"49,9800"</f>
        <v>49,9800</v>
      </c>
      <c r="M9" s="28"/>
    </row>
    <row r="10" spans="1:13">
      <c r="B10" s="5" t="s">
        <v>30</v>
      </c>
    </row>
    <row r="11" spans="1:13">
      <c r="B11" s="5" t="s">
        <v>30</v>
      </c>
      <c r="C11" s="6"/>
      <c r="D11" s="6"/>
      <c r="E11" s="6"/>
      <c r="F11" s="6"/>
      <c r="H11" s="5"/>
      <c r="I11" s="3"/>
      <c r="J11" s="3"/>
      <c r="K11" s="3"/>
      <c r="L11" s="3"/>
      <c r="M11" s="3"/>
    </row>
    <row r="12" spans="1:13">
      <c r="B12" s="5" t="s">
        <v>30</v>
      </c>
      <c r="C12" s="6"/>
      <c r="D12" s="6"/>
      <c r="E12" s="6"/>
      <c r="F12" s="6"/>
      <c r="H12" s="5"/>
      <c r="I12" s="3"/>
      <c r="J12" s="3"/>
      <c r="K12" s="3"/>
      <c r="L12" s="3"/>
      <c r="M12" s="3"/>
    </row>
    <row r="13" spans="1:13">
      <c r="B13" s="5" t="s">
        <v>30</v>
      </c>
      <c r="C13" s="6"/>
      <c r="D13" s="6"/>
      <c r="E13" s="6"/>
      <c r="F13" s="6"/>
      <c r="H13" s="5"/>
      <c r="I13" s="3"/>
      <c r="J13" s="3"/>
      <c r="K13" s="3"/>
      <c r="L13" s="3"/>
      <c r="M13" s="3"/>
    </row>
    <row r="14" spans="1:13">
      <c r="B14" s="5" t="s">
        <v>30</v>
      </c>
      <c r="C14" s="6"/>
      <c r="D14" s="6"/>
      <c r="E14" s="6"/>
      <c r="F14" s="6"/>
      <c r="H14" s="5"/>
      <c r="I14" s="3"/>
      <c r="J14" s="3"/>
      <c r="K14" s="3"/>
      <c r="L14" s="3"/>
      <c r="M14" s="3"/>
    </row>
    <row r="15" spans="1:13">
      <c r="B15" s="5" t="s">
        <v>30</v>
      </c>
      <c r="C15" s="6"/>
      <c r="D15" s="6"/>
      <c r="E15" s="6"/>
      <c r="F15" s="6"/>
      <c r="H15" s="5"/>
      <c r="I15" s="3"/>
      <c r="J15" s="3"/>
      <c r="K15" s="3"/>
      <c r="L15" s="3"/>
      <c r="M15" s="3"/>
    </row>
    <row r="16" spans="1:13">
      <c r="B16" s="5" t="s">
        <v>30</v>
      </c>
      <c r="C16" s="6"/>
      <c r="D16" s="6"/>
      <c r="E16" s="6"/>
      <c r="F16" s="6"/>
      <c r="H16" s="5"/>
      <c r="I16" s="3"/>
      <c r="J16" s="3"/>
      <c r="K16" s="3"/>
      <c r="L16" s="3"/>
      <c r="M16" s="3"/>
    </row>
    <row r="17" spans="2:13">
      <c r="B17" s="5" t="s">
        <v>30</v>
      </c>
      <c r="C17" s="6"/>
      <c r="D17" s="6"/>
      <c r="E17" s="6"/>
      <c r="F17" s="6"/>
      <c r="H17" s="5"/>
      <c r="I17" s="3"/>
      <c r="J17" s="3"/>
      <c r="K17" s="3"/>
      <c r="L17" s="3"/>
      <c r="M17" s="3"/>
    </row>
    <row r="18" spans="2:13">
      <c r="B18" s="5" t="s">
        <v>30</v>
      </c>
      <c r="C18" s="6"/>
      <c r="D18" s="6"/>
      <c r="E18" s="6"/>
      <c r="F18" s="6"/>
      <c r="H18" s="5"/>
      <c r="I18" s="3"/>
      <c r="J18" s="3"/>
      <c r="K18" s="3"/>
      <c r="L18" s="3"/>
      <c r="M18" s="3"/>
    </row>
    <row r="19" spans="2:13">
      <c r="B19" s="5" t="s">
        <v>30</v>
      </c>
      <c r="C19" s="6"/>
      <c r="D19" s="6"/>
      <c r="E19" s="6"/>
      <c r="F19" s="6"/>
      <c r="H19" s="5"/>
      <c r="I19" s="3"/>
      <c r="J19" s="3"/>
      <c r="K19" s="3"/>
      <c r="L19" s="3"/>
      <c r="M19" s="3"/>
    </row>
    <row r="20" spans="2:13">
      <c r="B20" s="5" t="s">
        <v>30</v>
      </c>
      <c r="C20" s="6"/>
      <c r="D20" s="6"/>
      <c r="E20" s="6"/>
      <c r="F20" s="6"/>
      <c r="H20" s="5"/>
      <c r="I20" s="3"/>
      <c r="J20" s="3"/>
      <c r="K20" s="3"/>
      <c r="L20" s="3"/>
      <c r="M20" s="3"/>
    </row>
    <row r="21" spans="2:13">
      <c r="B21" s="5" t="s">
        <v>30</v>
      </c>
      <c r="C21" s="6"/>
      <c r="D21" s="6"/>
      <c r="E21" s="6"/>
      <c r="F21" s="6"/>
      <c r="H21" s="5"/>
      <c r="I21" s="3"/>
      <c r="J21" s="3"/>
      <c r="K21" s="3"/>
      <c r="L21" s="3"/>
      <c r="M21" s="3"/>
    </row>
    <row r="22" spans="2:13">
      <c r="B22" s="5" t="s">
        <v>30</v>
      </c>
      <c r="C22" s="6"/>
      <c r="D22" s="6"/>
      <c r="E22" s="6"/>
      <c r="F22" s="6"/>
      <c r="H22" s="5"/>
      <c r="I22" s="3"/>
      <c r="J22" s="3"/>
      <c r="K22" s="3"/>
      <c r="L22" s="3"/>
      <c r="M22" s="3"/>
    </row>
    <row r="23" spans="2:13">
      <c r="B23" s="5" t="s">
        <v>30</v>
      </c>
      <c r="C23" s="6"/>
      <c r="D23" s="6"/>
      <c r="E23" s="6"/>
      <c r="F23" s="6"/>
      <c r="H23" s="5"/>
      <c r="I23" s="3"/>
      <c r="J23" s="3"/>
      <c r="K23" s="3"/>
      <c r="L23" s="3"/>
      <c r="M23" s="3"/>
    </row>
    <row r="24" spans="2:13">
      <c r="B24" s="5" t="s">
        <v>30</v>
      </c>
      <c r="C24" s="6"/>
      <c r="D24" s="6"/>
      <c r="E24" s="6"/>
      <c r="F24" s="6"/>
      <c r="H24" s="5"/>
      <c r="I24" s="3"/>
      <c r="J24" s="3"/>
      <c r="K24" s="3"/>
      <c r="L24" s="3"/>
      <c r="M24" s="3"/>
    </row>
    <row r="25" spans="2:13">
      <c r="B25" s="5" t="s">
        <v>30</v>
      </c>
      <c r="C25" s="6"/>
      <c r="D25" s="6"/>
      <c r="E25" s="6"/>
      <c r="F25" s="6"/>
      <c r="H25" s="5"/>
      <c r="I25" s="3"/>
      <c r="J25" s="3"/>
      <c r="K25" s="3"/>
      <c r="L25" s="3"/>
      <c r="M25" s="3"/>
    </row>
    <row r="26" spans="2:13">
      <c r="B26" s="5" t="s">
        <v>30</v>
      </c>
      <c r="C26" s="6"/>
      <c r="D26" s="6"/>
      <c r="E26" s="6"/>
      <c r="F26" s="6"/>
      <c r="H26" s="5"/>
      <c r="I26" s="3"/>
      <c r="J26" s="3"/>
      <c r="K26" s="3"/>
      <c r="L26" s="3"/>
      <c r="M26" s="3"/>
    </row>
    <row r="27" spans="2:13">
      <c r="B27" s="5" t="s">
        <v>30</v>
      </c>
      <c r="C27" s="6"/>
      <c r="D27" s="6"/>
      <c r="E27" s="6"/>
      <c r="F27" s="6"/>
      <c r="H27" s="5"/>
      <c r="I27" s="3"/>
      <c r="J27" s="3"/>
      <c r="K27" s="3"/>
      <c r="L27" s="3"/>
      <c r="M27" s="3"/>
    </row>
    <row r="28" spans="2:13">
      <c r="B28" s="5" t="s">
        <v>30</v>
      </c>
      <c r="C28" s="6"/>
      <c r="D28" s="6"/>
      <c r="E28" s="6"/>
      <c r="F28" s="6"/>
      <c r="H28" s="5"/>
      <c r="I28" s="3"/>
      <c r="J28" s="3"/>
      <c r="K28" s="3"/>
      <c r="L28" s="3"/>
      <c r="M28" s="3"/>
    </row>
    <row r="29" spans="2:13">
      <c r="B29" s="5" t="s">
        <v>30</v>
      </c>
      <c r="C29" s="6"/>
      <c r="D29" s="6"/>
      <c r="E29" s="6"/>
      <c r="F29" s="6"/>
      <c r="H29" s="5"/>
      <c r="I29" s="3"/>
      <c r="J29" s="3"/>
      <c r="K29" s="3"/>
      <c r="L29" s="3"/>
      <c r="M29" s="3"/>
    </row>
    <row r="30" spans="2:13">
      <c r="B30" s="5" t="s">
        <v>30</v>
      </c>
      <c r="C30" s="6"/>
      <c r="D30" s="6"/>
      <c r="E30" s="6"/>
      <c r="F30" s="6"/>
      <c r="H30" s="5"/>
      <c r="I30" s="3"/>
      <c r="J30" s="3"/>
      <c r="K30" s="3"/>
      <c r="L30" s="3"/>
      <c r="M30" s="3"/>
    </row>
    <row r="31" spans="2:13">
      <c r="C31" s="6"/>
      <c r="D31" s="6"/>
      <c r="E31" s="6"/>
      <c r="F31" s="6"/>
      <c r="H31" s="5"/>
      <c r="I31" s="3"/>
      <c r="J31" s="3"/>
      <c r="K31" s="3"/>
      <c r="L31" s="3"/>
      <c r="M31" s="3"/>
    </row>
    <row r="32" spans="2:13">
      <c r="C32" s="6"/>
      <c r="D32" s="6"/>
      <c r="E32" s="6"/>
      <c r="F32" s="6"/>
      <c r="H32" s="5"/>
      <c r="I32" s="3"/>
      <c r="J32" s="3"/>
      <c r="K32" s="3"/>
      <c r="L32" s="3"/>
      <c r="M32" s="3"/>
    </row>
    <row r="33" spans="3:13">
      <c r="C33" s="6"/>
      <c r="D33" s="6"/>
      <c r="E33" s="6"/>
      <c r="F33" s="6"/>
      <c r="H33" s="5"/>
      <c r="I33" s="3"/>
      <c r="J33" s="3"/>
      <c r="K33" s="3"/>
      <c r="L33" s="3"/>
      <c r="M33" s="3"/>
    </row>
    <row r="34" spans="3:13">
      <c r="C34" s="6"/>
      <c r="D34" s="6"/>
      <c r="E34" s="6"/>
      <c r="F34" s="6"/>
      <c r="H34" s="5"/>
      <c r="I34" s="3"/>
      <c r="J34" s="3"/>
      <c r="K34" s="3"/>
      <c r="L34" s="3"/>
      <c r="M34" s="3"/>
    </row>
    <row r="35" spans="3:13">
      <c r="C35" s="6"/>
      <c r="D35" s="6"/>
      <c r="E35" s="6"/>
      <c r="F35" s="6"/>
      <c r="H35" s="5"/>
      <c r="I35" s="3"/>
      <c r="J35" s="3"/>
      <c r="K35" s="3"/>
      <c r="L35" s="3"/>
      <c r="M35" s="3"/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63"/>
  <sheetViews>
    <sheetView workbookViewId="0">
      <selection sqref="A1:M2"/>
    </sheetView>
  </sheetViews>
  <sheetFormatPr defaultRowHeight="12.75"/>
  <cols>
    <col min="1" max="1" width="7.42578125" style="5" bestFit="1" customWidth="1"/>
    <col min="2" max="2" width="17" style="5" bestFit="1" customWidth="1"/>
    <col min="3" max="3" width="28.42578125" style="5" bestFit="1" customWidth="1"/>
    <col min="4" max="4" width="21.42578125" style="5" bestFit="1" customWidth="1"/>
    <col min="5" max="5" width="10.5703125" style="5" bestFit="1" customWidth="1"/>
    <col min="6" max="6" width="30.42578125" style="5" bestFit="1" customWidth="1"/>
    <col min="7" max="9" width="4.5703125" style="6" customWidth="1"/>
    <col min="10" max="10" width="4.85546875" style="6" customWidth="1"/>
    <col min="11" max="11" width="11.28515625" style="6" bestFit="1" customWidth="1"/>
    <col min="12" max="12" width="7.5703125" style="6" bestFit="1" customWidth="1"/>
    <col min="13" max="13" width="18.85546875" style="5" bestFit="1" customWidth="1"/>
    <col min="14" max="16384" width="9.140625" style="3"/>
  </cols>
  <sheetData>
    <row r="1" spans="1:13" s="2" customFormat="1" ht="29.1" customHeight="1">
      <c r="A1" s="37" t="s">
        <v>213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.1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6" t="s">
        <v>233</v>
      </c>
      <c r="B3" s="54" t="s">
        <v>0</v>
      </c>
      <c r="C3" s="48" t="s">
        <v>234</v>
      </c>
      <c r="D3" s="48" t="s">
        <v>6</v>
      </c>
      <c r="E3" s="45" t="s">
        <v>235</v>
      </c>
      <c r="F3" s="45" t="s">
        <v>5</v>
      </c>
      <c r="G3" s="45" t="s">
        <v>230</v>
      </c>
      <c r="H3" s="45"/>
      <c r="I3" s="45"/>
      <c r="J3" s="45"/>
      <c r="K3" s="45" t="s">
        <v>76</v>
      </c>
      <c r="L3" s="45" t="s">
        <v>3</v>
      </c>
      <c r="M3" s="50" t="s">
        <v>2</v>
      </c>
    </row>
    <row r="4" spans="1:13" s="1" customFormat="1" ht="21" customHeight="1" thickBot="1">
      <c r="A4" s="47"/>
      <c r="B4" s="55"/>
      <c r="C4" s="49"/>
      <c r="D4" s="49"/>
      <c r="E4" s="49"/>
      <c r="F4" s="49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1"/>
    </row>
    <row r="5" spans="1:13" ht="15">
      <c r="A5" s="52" t="s">
        <v>77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8" t="s">
        <v>29</v>
      </c>
      <c r="B6" s="7" t="s">
        <v>177</v>
      </c>
      <c r="C6" s="7" t="s">
        <v>178</v>
      </c>
      <c r="D6" s="7" t="s">
        <v>179</v>
      </c>
      <c r="E6" s="28" t="s">
        <v>237</v>
      </c>
      <c r="F6" s="7" t="s">
        <v>42</v>
      </c>
      <c r="G6" s="14" t="s">
        <v>56</v>
      </c>
      <c r="H6" s="13" t="s">
        <v>56</v>
      </c>
      <c r="I6" s="13" t="s">
        <v>180</v>
      </c>
      <c r="J6" s="8"/>
      <c r="K6" s="8" t="str">
        <f>"30,0"</f>
        <v>30,0</v>
      </c>
      <c r="L6" s="8" t="str">
        <f>"32,1960"</f>
        <v>32,1960</v>
      </c>
      <c r="M6" s="7" t="s">
        <v>162</v>
      </c>
    </row>
    <row r="7" spans="1:13">
      <c r="B7" s="5" t="s">
        <v>30</v>
      </c>
    </row>
    <row r="8" spans="1:13" ht="15">
      <c r="A8" s="58" t="s">
        <v>97</v>
      </c>
      <c r="B8" s="58"/>
      <c r="C8" s="58"/>
      <c r="D8" s="58"/>
      <c r="E8" s="58"/>
      <c r="F8" s="58"/>
      <c r="G8" s="58"/>
      <c r="H8" s="58"/>
      <c r="I8" s="58"/>
      <c r="J8" s="58"/>
    </row>
    <row r="9" spans="1:13">
      <c r="A9" s="8" t="s">
        <v>29</v>
      </c>
      <c r="B9" s="7" t="s">
        <v>181</v>
      </c>
      <c r="C9" s="7" t="s">
        <v>182</v>
      </c>
      <c r="D9" s="7" t="s">
        <v>183</v>
      </c>
      <c r="E9" s="28" t="s">
        <v>237</v>
      </c>
      <c r="F9" s="7" t="s">
        <v>42</v>
      </c>
      <c r="G9" s="13" t="s">
        <v>184</v>
      </c>
      <c r="H9" s="13" t="s">
        <v>81</v>
      </c>
      <c r="I9" s="14" t="s">
        <v>85</v>
      </c>
      <c r="J9" s="8"/>
      <c r="K9" s="8" t="str">
        <f>"47,5"</f>
        <v>47,5</v>
      </c>
      <c r="L9" s="8" t="str">
        <f>"33,9364"</f>
        <v>33,9364</v>
      </c>
      <c r="M9" s="28" t="s">
        <v>229</v>
      </c>
    </row>
    <row r="10" spans="1:13">
      <c r="B10" s="5" t="s">
        <v>30</v>
      </c>
    </row>
    <row r="11" spans="1:13" ht="15">
      <c r="A11" s="58" t="s">
        <v>57</v>
      </c>
      <c r="B11" s="58"/>
      <c r="C11" s="58"/>
      <c r="D11" s="58"/>
      <c r="E11" s="58"/>
      <c r="F11" s="58"/>
      <c r="G11" s="58"/>
      <c r="H11" s="58"/>
      <c r="I11" s="58"/>
      <c r="J11" s="58"/>
    </row>
    <row r="12" spans="1:13">
      <c r="A12" s="17" t="s">
        <v>29</v>
      </c>
      <c r="B12" s="16" t="s">
        <v>106</v>
      </c>
      <c r="C12" s="16" t="s">
        <v>220</v>
      </c>
      <c r="D12" s="16" t="s">
        <v>107</v>
      </c>
      <c r="E12" s="31" t="s">
        <v>238</v>
      </c>
      <c r="F12" s="16" t="s">
        <v>42</v>
      </c>
      <c r="G12" s="20" t="s">
        <v>85</v>
      </c>
      <c r="H12" s="20" t="s">
        <v>86</v>
      </c>
      <c r="I12" s="20" t="s">
        <v>87</v>
      </c>
      <c r="J12" s="17"/>
      <c r="K12" s="17" t="str">
        <f>"57,5"</f>
        <v>57,5</v>
      </c>
      <c r="L12" s="17" t="str">
        <f>"37,6050"</f>
        <v>37,6050</v>
      </c>
      <c r="M12" s="31" t="s">
        <v>232</v>
      </c>
    </row>
    <row r="13" spans="1:13">
      <c r="A13" s="25" t="s">
        <v>29</v>
      </c>
      <c r="B13" s="24" t="s">
        <v>185</v>
      </c>
      <c r="C13" s="24" t="s">
        <v>186</v>
      </c>
      <c r="D13" s="24" t="s">
        <v>187</v>
      </c>
      <c r="E13" s="32" t="s">
        <v>237</v>
      </c>
      <c r="F13" s="24" t="s">
        <v>94</v>
      </c>
      <c r="G13" s="26" t="s">
        <v>36</v>
      </c>
      <c r="H13" s="27" t="s">
        <v>37</v>
      </c>
      <c r="I13" s="26" t="s">
        <v>43</v>
      </c>
      <c r="J13" s="25"/>
      <c r="K13" s="25" t="str">
        <f>"72,5"</f>
        <v>72,5</v>
      </c>
      <c r="L13" s="25" t="str">
        <f>"47,6108"</f>
        <v>47,6108</v>
      </c>
      <c r="M13" s="24" t="s">
        <v>232</v>
      </c>
    </row>
    <row r="14" spans="1:13">
      <c r="A14" s="25" t="s">
        <v>152</v>
      </c>
      <c r="B14" s="24" t="s">
        <v>188</v>
      </c>
      <c r="C14" s="24" t="s">
        <v>189</v>
      </c>
      <c r="D14" s="24" t="s">
        <v>190</v>
      </c>
      <c r="E14" s="32" t="s">
        <v>237</v>
      </c>
      <c r="F14" s="24" t="s">
        <v>42</v>
      </c>
      <c r="G14" s="26" t="s">
        <v>90</v>
      </c>
      <c r="H14" s="26" t="s">
        <v>36</v>
      </c>
      <c r="I14" s="27" t="s">
        <v>37</v>
      </c>
      <c r="J14" s="25"/>
      <c r="K14" s="25" t="str">
        <f>"65,0"</f>
        <v>65,0</v>
      </c>
      <c r="L14" s="25" t="str">
        <f>"42,0323"</f>
        <v>42,0323</v>
      </c>
      <c r="M14" s="32" t="s">
        <v>232</v>
      </c>
    </row>
    <row r="15" spans="1:13">
      <c r="A15" s="25" t="s">
        <v>153</v>
      </c>
      <c r="B15" s="24" t="s">
        <v>191</v>
      </c>
      <c r="C15" s="24" t="s">
        <v>192</v>
      </c>
      <c r="D15" s="24" t="s">
        <v>193</v>
      </c>
      <c r="E15" s="32" t="s">
        <v>237</v>
      </c>
      <c r="F15" s="24" t="s">
        <v>42</v>
      </c>
      <c r="G15" s="26" t="s">
        <v>82</v>
      </c>
      <c r="H15" s="26" t="s">
        <v>87</v>
      </c>
      <c r="I15" s="27" t="s">
        <v>35</v>
      </c>
      <c r="J15" s="25"/>
      <c r="K15" s="25" t="str">
        <f>"57,5"</f>
        <v>57,5</v>
      </c>
      <c r="L15" s="25" t="str">
        <f>"37,3606"</f>
        <v>37,3606</v>
      </c>
      <c r="M15" s="24" t="s">
        <v>162</v>
      </c>
    </row>
    <row r="16" spans="1:13">
      <c r="A16" s="19" t="s">
        <v>194</v>
      </c>
      <c r="B16" s="18" t="s">
        <v>115</v>
      </c>
      <c r="C16" s="18" t="s">
        <v>116</v>
      </c>
      <c r="D16" s="18" t="s">
        <v>117</v>
      </c>
      <c r="E16" s="30" t="s">
        <v>237</v>
      </c>
      <c r="F16" s="18" t="s">
        <v>42</v>
      </c>
      <c r="G16" s="22" t="s">
        <v>85</v>
      </c>
      <c r="H16" s="22" t="s">
        <v>82</v>
      </c>
      <c r="I16" s="23" t="s">
        <v>87</v>
      </c>
      <c r="J16" s="19"/>
      <c r="K16" s="19" t="str">
        <f>"52,5"</f>
        <v>52,5</v>
      </c>
      <c r="L16" s="19" t="str">
        <f>"35,1724"</f>
        <v>35,1724</v>
      </c>
      <c r="M16" s="18" t="s">
        <v>232</v>
      </c>
    </row>
    <row r="17" spans="1:13">
      <c r="B17" s="5" t="s">
        <v>30</v>
      </c>
    </row>
    <row r="18" spans="1:13" ht="15">
      <c r="A18" s="58" t="s">
        <v>46</v>
      </c>
      <c r="B18" s="58"/>
      <c r="C18" s="58"/>
      <c r="D18" s="58"/>
      <c r="E18" s="58"/>
      <c r="F18" s="58"/>
      <c r="G18" s="58"/>
      <c r="H18" s="58"/>
      <c r="I18" s="58"/>
      <c r="J18" s="58"/>
    </row>
    <row r="19" spans="1:13">
      <c r="A19" s="8" t="s">
        <v>29</v>
      </c>
      <c r="B19" s="7" t="s">
        <v>130</v>
      </c>
      <c r="C19" s="7" t="s">
        <v>131</v>
      </c>
      <c r="D19" s="7" t="s">
        <v>132</v>
      </c>
      <c r="E19" s="28" t="s">
        <v>237</v>
      </c>
      <c r="F19" s="7" t="s">
        <v>42</v>
      </c>
      <c r="G19" s="13" t="s">
        <v>86</v>
      </c>
      <c r="H19" s="13" t="s">
        <v>35</v>
      </c>
      <c r="I19" s="14" t="s">
        <v>90</v>
      </c>
      <c r="J19" s="8"/>
      <c r="K19" s="8" t="str">
        <f>"60,0"</f>
        <v>60,0</v>
      </c>
      <c r="L19" s="8" t="str">
        <f>"37,5810"</f>
        <v>37,5810</v>
      </c>
      <c r="M19" s="28" t="s">
        <v>226</v>
      </c>
    </row>
    <row r="20" spans="1:13">
      <c r="B20" s="5" t="s">
        <v>30</v>
      </c>
    </row>
    <row r="21" spans="1:13">
      <c r="B21" s="5" t="s">
        <v>30</v>
      </c>
      <c r="C21" s="6"/>
      <c r="D21" s="6"/>
      <c r="E21" s="6"/>
      <c r="F21" s="6"/>
      <c r="H21" s="5"/>
      <c r="I21" s="3"/>
      <c r="J21" s="3"/>
      <c r="K21" s="3"/>
      <c r="L21" s="3"/>
      <c r="M21" s="3"/>
    </row>
    <row r="22" spans="1:13">
      <c r="B22" s="5" t="s">
        <v>30</v>
      </c>
      <c r="C22" s="6"/>
      <c r="D22" s="6"/>
      <c r="E22" s="6"/>
      <c r="F22" s="6"/>
      <c r="H22" s="5"/>
      <c r="I22" s="3"/>
      <c r="J22" s="3"/>
      <c r="K22" s="3"/>
      <c r="L22" s="3"/>
      <c r="M22" s="3"/>
    </row>
    <row r="23" spans="1:13">
      <c r="B23" s="5" t="s">
        <v>30</v>
      </c>
      <c r="C23" s="6"/>
      <c r="D23" s="6"/>
      <c r="E23" s="6"/>
      <c r="F23" s="6"/>
      <c r="H23" s="5"/>
      <c r="I23" s="3"/>
      <c r="J23" s="3"/>
      <c r="K23" s="3"/>
      <c r="L23" s="3"/>
      <c r="M23" s="3"/>
    </row>
    <row r="24" spans="1:13">
      <c r="B24" s="5" t="s">
        <v>30</v>
      </c>
      <c r="C24" s="6"/>
      <c r="D24" s="6"/>
      <c r="E24" s="6"/>
      <c r="F24" s="6"/>
      <c r="H24" s="5"/>
      <c r="I24" s="3"/>
      <c r="J24" s="3"/>
      <c r="K24" s="3"/>
      <c r="L24" s="3"/>
      <c r="M24" s="3"/>
    </row>
    <row r="25" spans="1:13">
      <c r="B25" s="5" t="s">
        <v>30</v>
      </c>
      <c r="C25" s="6"/>
      <c r="D25" s="6"/>
      <c r="E25" s="6"/>
      <c r="F25" s="6"/>
      <c r="H25" s="5"/>
      <c r="I25" s="3"/>
      <c r="J25" s="3"/>
      <c r="K25" s="3"/>
      <c r="L25" s="3"/>
      <c r="M25" s="3"/>
    </row>
    <row r="26" spans="1:13">
      <c r="B26" s="5" t="s">
        <v>30</v>
      </c>
      <c r="C26" s="6"/>
      <c r="D26" s="6"/>
      <c r="E26" s="6"/>
      <c r="F26" s="6"/>
      <c r="H26" s="5"/>
      <c r="I26" s="3"/>
      <c r="J26" s="3"/>
      <c r="K26" s="3"/>
      <c r="L26" s="3"/>
      <c r="M26" s="3"/>
    </row>
    <row r="27" spans="1:13">
      <c r="B27" s="5" t="s">
        <v>30</v>
      </c>
      <c r="C27" s="6"/>
      <c r="D27" s="6"/>
      <c r="E27" s="6"/>
      <c r="F27" s="6"/>
      <c r="H27" s="5"/>
      <c r="I27" s="3"/>
      <c r="J27" s="3"/>
      <c r="K27" s="3"/>
      <c r="L27" s="3"/>
      <c r="M27" s="3"/>
    </row>
    <row r="28" spans="1:13">
      <c r="B28" s="5" t="s">
        <v>30</v>
      </c>
      <c r="C28" s="6"/>
      <c r="D28" s="6"/>
      <c r="E28" s="6"/>
      <c r="F28" s="6"/>
      <c r="H28" s="5"/>
      <c r="I28" s="3"/>
      <c r="J28" s="3"/>
      <c r="K28" s="3"/>
      <c r="L28" s="3"/>
      <c r="M28" s="3"/>
    </row>
    <row r="29" spans="1:13">
      <c r="B29" s="5" t="s">
        <v>30</v>
      </c>
      <c r="C29" s="6"/>
      <c r="D29" s="6"/>
      <c r="E29" s="6"/>
      <c r="F29" s="6"/>
      <c r="H29" s="5"/>
      <c r="I29" s="3"/>
      <c r="J29" s="3"/>
      <c r="K29" s="3"/>
      <c r="L29" s="3"/>
      <c r="M29" s="3"/>
    </row>
    <row r="30" spans="1:13">
      <c r="B30" s="5" t="s">
        <v>30</v>
      </c>
      <c r="C30" s="6"/>
      <c r="D30" s="6"/>
      <c r="E30" s="6"/>
      <c r="F30" s="6"/>
      <c r="H30" s="5"/>
      <c r="I30" s="3"/>
      <c r="J30" s="3"/>
      <c r="K30" s="3"/>
      <c r="L30" s="3"/>
      <c r="M30" s="3"/>
    </row>
    <row r="31" spans="1:13">
      <c r="B31" s="5" t="s">
        <v>30</v>
      </c>
      <c r="C31" s="6"/>
      <c r="D31" s="6"/>
      <c r="E31" s="6"/>
      <c r="F31" s="6"/>
      <c r="H31" s="5"/>
      <c r="I31" s="3"/>
      <c r="J31" s="3"/>
      <c r="K31" s="3"/>
      <c r="L31" s="3"/>
      <c r="M31" s="3"/>
    </row>
    <row r="32" spans="1:13">
      <c r="B32" s="5" t="s">
        <v>30</v>
      </c>
      <c r="C32" s="6"/>
      <c r="D32" s="6"/>
      <c r="E32" s="6"/>
      <c r="F32" s="6"/>
      <c r="H32" s="5"/>
      <c r="I32" s="3"/>
      <c r="J32" s="3"/>
      <c r="K32" s="3"/>
      <c r="L32" s="3"/>
      <c r="M32" s="3"/>
    </row>
    <row r="33" spans="2:13">
      <c r="B33" s="5" t="s">
        <v>30</v>
      </c>
      <c r="C33" s="6"/>
      <c r="D33" s="6"/>
      <c r="E33" s="6"/>
      <c r="F33" s="6"/>
      <c r="H33" s="5"/>
      <c r="I33" s="3"/>
      <c r="J33" s="3"/>
      <c r="K33" s="3"/>
      <c r="L33" s="3"/>
      <c r="M33" s="3"/>
    </row>
    <row r="34" spans="2:13">
      <c r="B34" s="5" t="s">
        <v>30</v>
      </c>
      <c r="C34" s="6"/>
      <c r="D34" s="6"/>
      <c r="E34" s="6"/>
      <c r="F34" s="6"/>
      <c r="H34" s="5"/>
      <c r="I34" s="3"/>
      <c r="J34" s="3"/>
      <c r="K34" s="3"/>
      <c r="L34" s="3"/>
      <c r="M34" s="3"/>
    </row>
    <row r="35" spans="2:13">
      <c r="B35" s="5" t="s">
        <v>30</v>
      </c>
      <c r="C35" s="6"/>
      <c r="D35" s="6"/>
      <c r="E35" s="6"/>
      <c r="F35" s="6"/>
      <c r="H35" s="5"/>
      <c r="I35" s="3"/>
      <c r="J35" s="3"/>
      <c r="K35" s="3"/>
      <c r="L35" s="3"/>
      <c r="M35" s="3"/>
    </row>
    <row r="36" spans="2:13">
      <c r="B36" s="5" t="s">
        <v>30</v>
      </c>
      <c r="C36" s="6"/>
      <c r="D36" s="6"/>
      <c r="E36" s="6"/>
      <c r="F36" s="6"/>
      <c r="H36" s="5"/>
      <c r="I36" s="3"/>
      <c r="J36" s="3"/>
      <c r="K36" s="3"/>
      <c r="L36" s="3"/>
      <c r="M36" s="3"/>
    </row>
    <row r="37" spans="2:13">
      <c r="B37" s="5" t="s">
        <v>30</v>
      </c>
      <c r="C37" s="6"/>
      <c r="D37" s="6"/>
      <c r="E37" s="6"/>
      <c r="F37" s="6"/>
      <c r="H37" s="5"/>
      <c r="I37" s="3"/>
      <c r="J37" s="3"/>
      <c r="K37" s="3"/>
      <c r="L37" s="3"/>
      <c r="M37" s="3"/>
    </row>
    <row r="38" spans="2:13">
      <c r="B38" s="5" t="s">
        <v>30</v>
      </c>
      <c r="C38" s="6"/>
      <c r="D38" s="6"/>
      <c r="E38" s="6"/>
      <c r="F38" s="6"/>
      <c r="H38" s="5"/>
      <c r="I38" s="3"/>
      <c r="J38" s="3"/>
      <c r="K38" s="3"/>
      <c r="L38" s="3"/>
      <c r="M38" s="3"/>
    </row>
    <row r="39" spans="2:13">
      <c r="B39" s="5" t="s">
        <v>30</v>
      </c>
      <c r="C39" s="6"/>
      <c r="D39" s="6"/>
      <c r="E39" s="6"/>
      <c r="F39" s="6"/>
      <c r="H39" s="5"/>
      <c r="I39" s="3"/>
      <c r="J39" s="3"/>
      <c r="K39" s="3"/>
      <c r="L39" s="3"/>
      <c r="M39" s="3"/>
    </row>
    <row r="40" spans="2:13">
      <c r="B40" s="5" t="s">
        <v>30</v>
      </c>
      <c r="C40" s="6"/>
      <c r="D40" s="6"/>
      <c r="E40" s="6"/>
      <c r="F40" s="6"/>
      <c r="H40" s="5"/>
      <c r="I40" s="3"/>
      <c r="J40" s="3"/>
      <c r="K40" s="3"/>
      <c r="L40" s="3"/>
      <c r="M40" s="3"/>
    </row>
    <row r="41" spans="2:13">
      <c r="B41" s="5" t="s">
        <v>30</v>
      </c>
      <c r="C41" s="6"/>
      <c r="D41" s="6"/>
      <c r="E41" s="6"/>
      <c r="F41" s="6"/>
      <c r="H41" s="5"/>
      <c r="I41" s="3"/>
      <c r="J41" s="3"/>
      <c r="K41" s="3"/>
      <c r="L41" s="3"/>
      <c r="M41" s="3"/>
    </row>
    <row r="42" spans="2:13">
      <c r="B42" s="5" t="s">
        <v>30</v>
      </c>
      <c r="C42" s="6"/>
      <c r="D42" s="6"/>
      <c r="E42" s="6"/>
      <c r="F42" s="6"/>
      <c r="H42" s="5"/>
      <c r="I42" s="3"/>
      <c r="J42" s="3"/>
      <c r="K42" s="3"/>
      <c r="L42" s="3"/>
      <c r="M42" s="3"/>
    </row>
    <row r="43" spans="2:13">
      <c r="B43" s="5" t="s">
        <v>30</v>
      </c>
      <c r="C43" s="6"/>
      <c r="D43" s="6"/>
      <c r="E43" s="6"/>
      <c r="F43" s="6"/>
      <c r="H43" s="5"/>
      <c r="I43" s="3"/>
      <c r="J43" s="3"/>
      <c r="K43" s="3"/>
      <c r="L43" s="3"/>
      <c r="M43" s="3"/>
    </row>
    <row r="44" spans="2:13">
      <c r="B44" s="5" t="s">
        <v>30</v>
      </c>
      <c r="C44" s="6"/>
      <c r="D44" s="6"/>
      <c r="E44" s="6"/>
      <c r="F44" s="6"/>
      <c r="H44" s="5"/>
      <c r="I44" s="3"/>
      <c r="J44" s="3"/>
      <c r="K44" s="3"/>
      <c r="L44" s="3"/>
      <c r="M44" s="3"/>
    </row>
    <row r="45" spans="2:13">
      <c r="B45" s="5" t="s">
        <v>30</v>
      </c>
      <c r="C45" s="6"/>
      <c r="D45" s="6"/>
      <c r="E45" s="6"/>
      <c r="F45" s="6"/>
      <c r="H45" s="5"/>
      <c r="I45" s="3"/>
      <c r="J45" s="3"/>
      <c r="K45" s="3"/>
      <c r="L45" s="3"/>
      <c r="M45" s="3"/>
    </row>
    <row r="46" spans="2:13">
      <c r="B46" s="5" t="s">
        <v>30</v>
      </c>
      <c r="C46" s="6"/>
      <c r="D46" s="6"/>
      <c r="E46" s="6"/>
      <c r="F46" s="6"/>
      <c r="H46" s="5"/>
      <c r="I46" s="3"/>
      <c r="J46" s="3"/>
      <c r="K46" s="3"/>
      <c r="L46" s="3"/>
      <c r="M46" s="3"/>
    </row>
    <row r="47" spans="2:13">
      <c r="C47" s="6"/>
      <c r="D47" s="6"/>
      <c r="E47" s="6"/>
      <c r="F47" s="6"/>
      <c r="H47" s="5"/>
      <c r="I47" s="3"/>
      <c r="J47" s="3"/>
      <c r="K47" s="3"/>
      <c r="L47" s="3"/>
      <c r="M47" s="3"/>
    </row>
    <row r="48" spans="2:13">
      <c r="C48" s="6"/>
      <c r="D48" s="6"/>
      <c r="E48" s="6"/>
      <c r="F48" s="6"/>
      <c r="H48" s="5"/>
      <c r="I48" s="3"/>
      <c r="J48" s="3"/>
      <c r="K48" s="3"/>
      <c r="L48" s="3"/>
      <c r="M48" s="3"/>
    </row>
    <row r="49" spans="3:13">
      <c r="C49" s="6"/>
      <c r="D49" s="6"/>
      <c r="E49" s="6"/>
      <c r="F49" s="6"/>
      <c r="H49" s="5"/>
      <c r="I49" s="3"/>
      <c r="J49" s="3"/>
      <c r="K49" s="3"/>
      <c r="L49" s="3"/>
      <c r="M49" s="3"/>
    </row>
    <row r="50" spans="3:13">
      <c r="C50" s="6"/>
      <c r="D50" s="6"/>
      <c r="E50" s="6"/>
      <c r="F50" s="6"/>
      <c r="H50" s="5"/>
      <c r="I50" s="3"/>
      <c r="J50" s="3"/>
      <c r="K50" s="3"/>
      <c r="L50" s="3"/>
      <c r="M50" s="3"/>
    </row>
    <row r="51" spans="3:13">
      <c r="C51" s="6"/>
      <c r="D51" s="6"/>
      <c r="E51" s="6"/>
      <c r="F51" s="6"/>
      <c r="H51" s="5"/>
      <c r="I51" s="3"/>
      <c r="J51" s="3"/>
      <c r="K51" s="3"/>
      <c r="L51" s="3"/>
      <c r="M51" s="3"/>
    </row>
    <row r="52" spans="3:13">
      <c r="C52" s="6"/>
      <c r="D52" s="6"/>
      <c r="E52" s="6"/>
      <c r="F52" s="6"/>
      <c r="H52" s="5"/>
      <c r="I52" s="3"/>
      <c r="J52" s="3"/>
      <c r="K52" s="3"/>
      <c r="L52" s="3"/>
      <c r="M52" s="3"/>
    </row>
    <row r="53" spans="3:13">
      <c r="C53" s="6"/>
      <c r="D53" s="6"/>
      <c r="E53" s="6"/>
      <c r="F53" s="6"/>
      <c r="H53" s="5"/>
      <c r="I53" s="3"/>
      <c r="J53" s="3"/>
      <c r="K53" s="3"/>
      <c r="L53" s="3"/>
      <c r="M53" s="3"/>
    </row>
    <row r="54" spans="3:13">
      <c r="C54" s="6"/>
      <c r="D54" s="6"/>
      <c r="E54" s="6"/>
      <c r="F54" s="6"/>
      <c r="H54" s="5"/>
      <c r="I54" s="3"/>
      <c r="J54" s="3"/>
      <c r="K54" s="3"/>
      <c r="L54" s="3"/>
      <c r="M54" s="3"/>
    </row>
    <row r="55" spans="3:13">
      <c r="C55" s="6"/>
      <c r="D55" s="6"/>
      <c r="E55" s="6"/>
      <c r="F55" s="6"/>
      <c r="H55" s="5"/>
      <c r="I55" s="3"/>
      <c r="J55" s="3"/>
      <c r="K55" s="3"/>
      <c r="L55" s="3"/>
      <c r="M55" s="3"/>
    </row>
    <row r="56" spans="3:13">
      <c r="C56" s="6"/>
      <c r="D56" s="6"/>
      <c r="E56" s="6"/>
      <c r="F56" s="6"/>
      <c r="H56" s="5"/>
      <c r="I56" s="3"/>
      <c r="J56" s="3"/>
      <c r="K56" s="3"/>
      <c r="L56" s="3"/>
      <c r="M56" s="3"/>
    </row>
    <row r="57" spans="3:13">
      <c r="C57" s="6"/>
      <c r="D57" s="6"/>
      <c r="E57" s="6"/>
      <c r="F57" s="6"/>
      <c r="H57" s="5"/>
      <c r="I57" s="3"/>
      <c r="J57" s="3"/>
      <c r="K57" s="3"/>
      <c r="L57" s="3"/>
      <c r="M57" s="3"/>
    </row>
    <row r="58" spans="3:13">
      <c r="C58" s="6"/>
      <c r="D58" s="6"/>
      <c r="E58" s="6"/>
      <c r="F58" s="6"/>
      <c r="H58" s="5"/>
      <c r="I58" s="3"/>
      <c r="J58" s="3"/>
      <c r="K58" s="3"/>
      <c r="L58" s="3"/>
      <c r="M58" s="3"/>
    </row>
    <row r="59" spans="3:13">
      <c r="C59" s="6"/>
      <c r="D59" s="6"/>
      <c r="E59" s="6"/>
      <c r="F59" s="6"/>
      <c r="H59" s="5"/>
      <c r="I59" s="3"/>
      <c r="J59" s="3"/>
      <c r="K59" s="3"/>
      <c r="L59" s="3"/>
      <c r="M59" s="3"/>
    </row>
    <row r="60" spans="3:13">
      <c r="C60" s="6"/>
      <c r="D60" s="6"/>
      <c r="E60" s="6"/>
      <c r="F60" s="6"/>
      <c r="H60" s="5"/>
      <c r="I60" s="3"/>
      <c r="J60" s="3"/>
      <c r="K60" s="3"/>
      <c r="L60" s="3"/>
      <c r="M60" s="3"/>
    </row>
    <row r="61" spans="3:13">
      <c r="C61" s="6"/>
      <c r="D61" s="6"/>
      <c r="E61" s="6"/>
      <c r="F61" s="6"/>
      <c r="H61" s="5"/>
      <c r="I61" s="3"/>
      <c r="J61" s="3"/>
      <c r="K61" s="3"/>
      <c r="L61" s="3"/>
      <c r="M61" s="3"/>
    </row>
    <row r="62" spans="3:13">
      <c r="C62" s="6"/>
      <c r="D62" s="6"/>
      <c r="E62" s="6"/>
      <c r="F62" s="6"/>
      <c r="H62" s="5"/>
      <c r="I62" s="3"/>
      <c r="J62" s="3"/>
      <c r="K62" s="3"/>
      <c r="L62" s="3"/>
      <c r="M62" s="3"/>
    </row>
    <row r="63" spans="3:13">
      <c r="C63" s="6"/>
      <c r="D63" s="6"/>
      <c r="E63" s="6"/>
      <c r="F63" s="6"/>
      <c r="H63" s="5"/>
      <c r="I63" s="3"/>
      <c r="J63" s="3"/>
      <c r="K63" s="3"/>
      <c r="L63" s="3"/>
      <c r="M63" s="3"/>
    </row>
  </sheetData>
  <mergeCells count="15">
    <mergeCell ref="A8:J8"/>
    <mergeCell ref="A11:J11"/>
    <mergeCell ref="A18:J1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sqref="A1:M2"/>
    </sheetView>
  </sheetViews>
  <sheetFormatPr defaultRowHeight="12.75"/>
  <cols>
    <col min="1" max="1" width="7.42578125" style="5" bestFit="1" customWidth="1"/>
    <col min="2" max="2" width="19.28515625" style="5" bestFit="1" customWidth="1"/>
    <col min="3" max="3" width="26.7109375" style="5" bestFit="1" customWidth="1"/>
    <col min="4" max="4" width="21.42578125" style="5" bestFit="1" customWidth="1"/>
    <col min="5" max="5" width="10.5703125" style="5" bestFit="1" customWidth="1"/>
    <col min="6" max="6" width="27" style="5" bestFit="1" customWidth="1"/>
    <col min="7" max="9" width="4.5703125" style="6" customWidth="1"/>
    <col min="10" max="10" width="4.85546875" style="6" customWidth="1"/>
    <col min="11" max="11" width="11.28515625" style="6" bestFit="1" customWidth="1"/>
    <col min="12" max="12" width="7.5703125" style="6" bestFit="1" customWidth="1"/>
    <col min="13" max="13" width="15.42578125" style="5" bestFit="1" customWidth="1"/>
    <col min="14" max="16384" width="9.140625" style="3"/>
  </cols>
  <sheetData>
    <row r="1" spans="1:13" s="2" customFormat="1" ht="29.1" customHeight="1">
      <c r="A1" s="37" t="s">
        <v>214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.1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6" t="s">
        <v>233</v>
      </c>
      <c r="B3" s="54" t="s">
        <v>0</v>
      </c>
      <c r="C3" s="48" t="s">
        <v>234</v>
      </c>
      <c r="D3" s="48" t="s">
        <v>6</v>
      </c>
      <c r="E3" s="45" t="s">
        <v>235</v>
      </c>
      <c r="F3" s="45" t="s">
        <v>5</v>
      </c>
      <c r="G3" s="45" t="s">
        <v>230</v>
      </c>
      <c r="H3" s="45"/>
      <c r="I3" s="45"/>
      <c r="J3" s="45"/>
      <c r="K3" s="45" t="s">
        <v>76</v>
      </c>
      <c r="L3" s="45" t="s">
        <v>3</v>
      </c>
      <c r="M3" s="50" t="s">
        <v>2</v>
      </c>
    </row>
    <row r="4" spans="1:13" s="1" customFormat="1" ht="21" customHeight="1" thickBot="1">
      <c r="A4" s="47"/>
      <c r="B4" s="55"/>
      <c r="C4" s="49"/>
      <c r="D4" s="49"/>
      <c r="E4" s="49"/>
      <c r="F4" s="49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1"/>
    </row>
    <row r="5" spans="1:13" ht="15">
      <c r="A5" s="52" t="s">
        <v>31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8" t="s">
        <v>29</v>
      </c>
      <c r="B6" s="7" t="s">
        <v>51</v>
      </c>
      <c r="C6" s="7" t="s">
        <v>223</v>
      </c>
      <c r="D6" s="7" t="s">
        <v>52</v>
      </c>
      <c r="E6" s="28" t="s">
        <v>236</v>
      </c>
      <c r="F6" s="7" t="s">
        <v>53</v>
      </c>
      <c r="G6" s="14" t="s">
        <v>54</v>
      </c>
      <c r="H6" s="14" t="s">
        <v>54</v>
      </c>
      <c r="I6" s="13" t="s">
        <v>54</v>
      </c>
      <c r="J6" s="8"/>
      <c r="K6" s="8" t="str">
        <f>"20,0"</f>
        <v>20,0</v>
      </c>
      <c r="L6" s="8" t="str">
        <f>"26,4870"</f>
        <v>26,4870</v>
      </c>
      <c r="M6" s="7" t="s">
        <v>232</v>
      </c>
    </row>
    <row r="7" spans="1:13">
      <c r="B7" s="5" t="s">
        <v>30</v>
      </c>
    </row>
    <row r="8" spans="1:13">
      <c r="B8" s="5" t="s">
        <v>30</v>
      </c>
      <c r="C8" s="6"/>
      <c r="D8" s="6"/>
      <c r="E8" s="6"/>
      <c r="F8" s="6"/>
      <c r="H8" s="5"/>
      <c r="I8" s="3"/>
      <c r="J8" s="3"/>
      <c r="K8" s="3"/>
      <c r="L8" s="3"/>
      <c r="M8" s="3"/>
    </row>
    <row r="9" spans="1:13">
      <c r="B9" s="5" t="s">
        <v>30</v>
      </c>
      <c r="C9" s="6"/>
      <c r="D9" s="6"/>
      <c r="E9" s="6"/>
      <c r="F9" s="6"/>
      <c r="H9" s="5"/>
      <c r="I9" s="3"/>
      <c r="J9" s="3"/>
      <c r="K9" s="3"/>
      <c r="L9" s="3"/>
      <c r="M9" s="3"/>
    </row>
    <row r="10" spans="1:13">
      <c r="B10" s="5" t="s">
        <v>30</v>
      </c>
      <c r="C10" s="6"/>
      <c r="D10" s="6"/>
      <c r="E10" s="6"/>
      <c r="F10" s="6"/>
      <c r="H10" s="5"/>
      <c r="I10" s="3"/>
      <c r="J10" s="3"/>
      <c r="K10" s="3"/>
      <c r="L10" s="3"/>
      <c r="M10" s="3"/>
    </row>
    <row r="11" spans="1:13">
      <c r="B11" s="5" t="s">
        <v>30</v>
      </c>
      <c r="C11" s="6"/>
      <c r="D11" s="6"/>
      <c r="E11" s="6"/>
      <c r="F11" s="6"/>
      <c r="H11" s="5"/>
      <c r="I11" s="3"/>
      <c r="J11" s="3"/>
      <c r="K11" s="3"/>
      <c r="L11" s="3"/>
      <c r="M11" s="3"/>
    </row>
    <row r="12" spans="1:13">
      <c r="B12" s="5" t="s">
        <v>30</v>
      </c>
      <c r="C12" s="6"/>
      <c r="D12" s="6"/>
      <c r="E12" s="6"/>
      <c r="F12" s="6"/>
      <c r="H12" s="5"/>
      <c r="I12" s="3"/>
      <c r="J12" s="3"/>
      <c r="K12" s="3"/>
      <c r="L12" s="3"/>
      <c r="M12" s="3"/>
    </row>
    <row r="13" spans="1:13">
      <c r="B13" s="5" t="s">
        <v>30</v>
      </c>
      <c r="C13" s="6"/>
      <c r="D13" s="6"/>
      <c r="E13" s="6"/>
      <c r="F13" s="6"/>
      <c r="H13" s="5"/>
      <c r="I13" s="3"/>
      <c r="J13" s="3"/>
      <c r="K13" s="3"/>
      <c r="L13" s="3"/>
      <c r="M13" s="3"/>
    </row>
    <row r="14" spans="1:13">
      <c r="B14" s="5" t="s">
        <v>30</v>
      </c>
      <c r="C14" s="6"/>
      <c r="D14" s="6"/>
      <c r="E14" s="6"/>
      <c r="F14" s="6"/>
      <c r="H14" s="5"/>
      <c r="I14" s="3"/>
      <c r="J14" s="3"/>
      <c r="K14" s="3"/>
      <c r="L14" s="3"/>
      <c r="M14" s="3"/>
    </row>
    <row r="15" spans="1:13">
      <c r="B15" s="5" t="s">
        <v>30</v>
      </c>
      <c r="C15" s="6"/>
      <c r="D15" s="6"/>
      <c r="E15" s="6"/>
      <c r="F15" s="6"/>
      <c r="H15" s="5"/>
      <c r="I15" s="3"/>
      <c r="J15" s="3"/>
      <c r="K15" s="3"/>
      <c r="L15" s="3"/>
      <c r="M15" s="3"/>
    </row>
    <row r="16" spans="1:13">
      <c r="B16" s="5" t="s">
        <v>30</v>
      </c>
      <c r="C16" s="6"/>
      <c r="D16" s="6"/>
      <c r="E16" s="6"/>
      <c r="F16" s="6"/>
      <c r="H16" s="5"/>
      <c r="I16" s="3"/>
      <c r="J16" s="3"/>
      <c r="K16" s="3"/>
      <c r="L16" s="3"/>
      <c r="M16" s="3"/>
    </row>
    <row r="17" spans="2:13">
      <c r="B17" s="5" t="s">
        <v>30</v>
      </c>
      <c r="C17" s="6"/>
      <c r="D17" s="6"/>
      <c r="E17" s="6"/>
      <c r="F17" s="6"/>
      <c r="H17" s="5"/>
      <c r="I17" s="3"/>
      <c r="J17" s="3"/>
      <c r="K17" s="3"/>
      <c r="L17" s="3"/>
      <c r="M17" s="3"/>
    </row>
    <row r="18" spans="2:13">
      <c r="B18" s="5" t="s">
        <v>30</v>
      </c>
      <c r="C18" s="6"/>
      <c r="D18" s="6"/>
      <c r="E18" s="6"/>
      <c r="F18" s="6"/>
      <c r="H18" s="5"/>
      <c r="I18" s="3"/>
      <c r="J18" s="3"/>
      <c r="K18" s="3"/>
      <c r="L18" s="3"/>
      <c r="M18" s="3"/>
    </row>
    <row r="19" spans="2:13">
      <c r="B19" s="5" t="s">
        <v>30</v>
      </c>
      <c r="C19" s="6"/>
      <c r="D19" s="6"/>
      <c r="E19" s="6"/>
      <c r="F19" s="6"/>
      <c r="H19" s="5"/>
      <c r="I19" s="3"/>
      <c r="J19" s="3"/>
      <c r="K19" s="3"/>
      <c r="L19" s="3"/>
      <c r="M19" s="3"/>
    </row>
    <row r="20" spans="2:13">
      <c r="B20" s="5" t="s">
        <v>30</v>
      </c>
      <c r="C20" s="6"/>
      <c r="D20" s="6"/>
      <c r="E20" s="6"/>
      <c r="F20" s="6"/>
      <c r="H20" s="5"/>
      <c r="I20" s="3"/>
      <c r="J20" s="3"/>
      <c r="K20" s="3"/>
      <c r="L20" s="3"/>
      <c r="M20" s="3"/>
    </row>
    <row r="21" spans="2:13">
      <c r="B21" s="5" t="s">
        <v>30</v>
      </c>
      <c r="C21" s="6"/>
      <c r="D21" s="6"/>
      <c r="E21" s="6"/>
      <c r="F21" s="6"/>
      <c r="H21" s="5"/>
      <c r="I21" s="3"/>
      <c r="J21" s="3"/>
      <c r="K21" s="3"/>
      <c r="L21" s="3"/>
      <c r="M21" s="3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7"/>
  <sheetViews>
    <sheetView workbookViewId="0">
      <selection sqref="A1:Q2"/>
    </sheetView>
  </sheetViews>
  <sheetFormatPr defaultRowHeight="12.75"/>
  <cols>
    <col min="1" max="1" width="7.42578125" style="5" bestFit="1" customWidth="1"/>
    <col min="2" max="2" width="17.85546875" style="5" bestFit="1" customWidth="1"/>
    <col min="3" max="3" width="27.7109375" style="5" bestFit="1" customWidth="1"/>
    <col min="4" max="4" width="21.42578125" style="5" bestFit="1" customWidth="1"/>
    <col min="5" max="5" width="10.5703125" style="5" bestFit="1" customWidth="1"/>
    <col min="6" max="6" width="30.42578125" style="5" bestFit="1" customWidth="1"/>
    <col min="7" max="9" width="4.5703125" style="6" customWidth="1"/>
    <col min="10" max="10" width="4.85546875" style="6" customWidth="1"/>
    <col min="11" max="13" width="5.5703125" style="6" customWidth="1"/>
    <col min="14" max="14" width="4.85546875" style="6" customWidth="1"/>
    <col min="15" max="15" width="7.85546875" style="6" bestFit="1" customWidth="1"/>
    <col min="16" max="16" width="8.5703125" style="6" bestFit="1" customWidth="1"/>
    <col min="17" max="17" width="15.5703125" style="5" customWidth="1"/>
    <col min="18" max="16384" width="9.140625" style="3"/>
  </cols>
  <sheetData>
    <row r="1" spans="1:17" s="2" customFormat="1" ht="29.1" customHeight="1">
      <c r="A1" s="37" t="s">
        <v>203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40"/>
    </row>
    <row r="2" spans="1:17" s="2" customFormat="1" ht="62.1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</row>
    <row r="3" spans="1:17" s="1" customFormat="1" ht="12.75" customHeight="1">
      <c r="A3" s="46" t="s">
        <v>233</v>
      </c>
      <c r="B3" s="54" t="s">
        <v>0</v>
      </c>
      <c r="C3" s="48" t="s">
        <v>234</v>
      </c>
      <c r="D3" s="48" t="s">
        <v>6</v>
      </c>
      <c r="E3" s="45" t="s">
        <v>235</v>
      </c>
      <c r="F3" s="45" t="s">
        <v>5</v>
      </c>
      <c r="G3" s="45" t="s">
        <v>8</v>
      </c>
      <c r="H3" s="45"/>
      <c r="I3" s="45"/>
      <c r="J3" s="45"/>
      <c r="K3" s="45" t="s">
        <v>9</v>
      </c>
      <c r="L3" s="45"/>
      <c r="M3" s="45"/>
      <c r="N3" s="45"/>
      <c r="O3" s="45" t="s">
        <v>1</v>
      </c>
      <c r="P3" s="45" t="s">
        <v>3</v>
      </c>
      <c r="Q3" s="50" t="s">
        <v>2</v>
      </c>
    </row>
    <row r="4" spans="1:17" s="1" customFormat="1" ht="21" customHeight="1" thickBot="1">
      <c r="A4" s="47"/>
      <c r="B4" s="55"/>
      <c r="C4" s="49"/>
      <c r="D4" s="49"/>
      <c r="E4" s="49"/>
      <c r="F4" s="4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9"/>
      <c r="P4" s="49"/>
      <c r="Q4" s="51"/>
    </row>
    <row r="5" spans="1:17" ht="15">
      <c r="A5" s="52" t="s">
        <v>97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7">
      <c r="A6" s="17" t="s">
        <v>29</v>
      </c>
      <c r="B6" s="16" t="s">
        <v>101</v>
      </c>
      <c r="C6" s="16" t="s">
        <v>216</v>
      </c>
      <c r="D6" s="16" t="s">
        <v>102</v>
      </c>
      <c r="E6" s="31" t="s">
        <v>240</v>
      </c>
      <c r="F6" s="16" t="s">
        <v>42</v>
      </c>
      <c r="G6" s="20" t="s">
        <v>37</v>
      </c>
      <c r="H6" s="21" t="s">
        <v>18</v>
      </c>
      <c r="I6" s="21" t="s">
        <v>18</v>
      </c>
      <c r="J6" s="17"/>
      <c r="K6" s="20" t="s">
        <v>96</v>
      </c>
      <c r="L6" s="20" t="s">
        <v>21</v>
      </c>
      <c r="M6" s="20" t="s">
        <v>22</v>
      </c>
      <c r="N6" s="17"/>
      <c r="O6" s="17" t="str">
        <f>"200,0"</f>
        <v>200,0</v>
      </c>
      <c r="P6" s="17" t="str">
        <f>"225,4400"</f>
        <v>225,4400</v>
      </c>
      <c r="Q6" s="16" t="s">
        <v>45</v>
      </c>
    </row>
    <row r="7" spans="1:17">
      <c r="A7" s="19" t="s">
        <v>152</v>
      </c>
      <c r="B7" s="18" t="s">
        <v>98</v>
      </c>
      <c r="C7" s="18" t="s">
        <v>216</v>
      </c>
      <c r="D7" s="18" t="s">
        <v>99</v>
      </c>
      <c r="E7" s="30" t="s">
        <v>240</v>
      </c>
      <c r="F7" s="18" t="s">
        <v>42</v>
      </c>
      <c r="G7" s="22" t="s">
        <v>37</v>
      </c>
      <c r="H7" s="23" t="s">
        <v>18</v>
      </c>
      <c r="I7" s="23" t="s">
        <v>18</v>
      </c>
      <c r="J7" s="19"/>
      <c r="K7" s="22" t="s">
        <v>96</v>
      </c>
      <c r="L7" s="23" t="s">
        <v>100</v>
      </c>
      <c r="M7" s="23" t="s">
        <v>100</v>
      </c>
      <c r="N7" s="19"/>
      <c r="O7" s="19" t="str">
        <f>"180,0"</f>
        <v>180,0</v>
      </c>
      <c r="P7" s="19" t="str">
        <f>"208,3320"</f>
        <v>208,3320</v>
      </c>
      <c r="Q7" s="18" t="s">
        <v>45</v>
      </c>
    </row>
    <row r="8" spans="1:17">
      <c r="B8" s="5" t="s">
        <v>30</v>
      </c>
    </row>
    <row r="9" spans="1:17">
      <c r="B9" s="5" t="s">
        <v>30</v>
      </c>
      <c r="C9" s="6"/>
      <c r="D9" s="6"/>
      <c r="E9" s="6"/>
      <c r="F9" s="6"/>
      <c r="L9" s="5"/>
      <c r="M9" s="3"/>
      <c r="N9" s="3"/>
      <c r="O9" s="3"/>
      <c r="P9" s="3"/>
      <c r="Q9" s="3"/>
    </row>
    <row r="10" spans="1:17">
      <c r="B10" s="5" t="s">
        <v>30</v>
      </c>
      <c r="C10" s="6"/>
      <c r="D10" s="6"/>
      <c r="E10" s="6"/>
      <c r="F10" s="6"/>
      <c r="L10" s="5"/>
      <c r="M10" s="3"/>
      <c r="N10" s="3"/>
      <c r="O10" s="3"/>
      <c r="P10" s="3"/>
      <c r="Q10" s="3"/>
    </row>
    <row r="11" spans="1:17">
      <c r="B11" s="5" t="s">
        <v>30</v>
      </c>
      <c r="C11" s="6"/>
      <c r="D11" s="6"/>
      <c r="E11" s="6"/>
      <c r="F11" s="6"/>
      <c r="L11" s="5"/>
      <c r="M11" s="3"/>
      <c r="N11" s="3"/>
      <c r="O11" s="3"/>
      <c r="P11" s="3"/>
      <c r="Q11" s="3"/>
    </row>
    <row r="12" spans="1:17">
      <c r="B12" s="5" t="s">
        <v>30</v>
      </c>
      <c r="C12" s="6"/>
      <c r="D12" s="6"/>
      <c r="E12" s="6"/>
      <c r="F12" s="6"/>
      <c r="L12" s="5"/>
      <c r="M12" s="3"/>
      <c r="N12" s="3"/>
      <c r="O12" s="3"/>
      <c r="P12" s="3"/>
      <c r="Q12" s="3"/>
    </row>
    <row r="13" spans="1:17">
      <c r="B13" s="5" t="s">
        <v>30</v>
      </c>
      <c r="C13" s="6"/>
      <c r="D13" s="6"/>
      <c r="E13" s="6"/>
      <c r="F13" s="6"/>
      <c r="L13" s="5"/>
      <c r="M13" s="3"/>
      <c r="N13" s="3"/>
      <c r="O13" s="3"/>
      <c r="P13" s="3"/>
      <c r="Q13" s="3"/>
    </row>
    <row r="14" spans="1:17">
      <c r="B14" s="5" t="s">
        <v>30</v>
      </c>
      <c r="C14" s="6"/>
      <c r="D14" s="6"/>
      <c r="E14" s="6"/>
      <c r="F14" s="6"/>
      <c r="L14" s="5"/>
      <c r="M14" s="3"/>
      <c r="N14" s="3"/>
      <c r="O14" s="3"/>
      <c r="P14" s="3"/>
      <c r="Q14" s="3"/>
    </row>
    <row r="15" spans="1:17">
      <c r="B15" s="5" t="s">
        <v>30</v>
      </c>
      <c r="C15" s="6"/>
      <c r="D15" s="6"/>
      <c r="E15" s="6"/>
      <c r="F15" s="6"/>
      <c r="L15" s="5"/>
      <c r="M15" s="3"/>
      <c r="N15" s="3"/>
      <c r="O15" s="3"/>
      <c r="P15" s="3"/>
      <c r="Q15" s="3"/>
    </row>
    <row r="16" spans="1:17">
      <c r="B16" s="5" t="s">
        <v>30</v>
      </c>
      <c r="C16" s="6"/>
      <c r="D16" s="6"/>
      <c r="E16" s="6"/>
      <c r="F16" s="6"/>
      <c r="L16" s="5"/>
      <c r="M16" s="3"/>
      <c r="N16" s="3"/>
      <c r="O16" s="3"/>
      <c r="P16" s="3"/>
      <c r="Q16" s="3"/>
    </row>
    <row r="17" spans="2:17">
      <c r="B17" s="5" t="s">
        <v>30</v>
      </c>
      <c r="C17" s="6"/>
      <c r="D17" s="6"/>
      <c r="E17" s="6"/>
      <c r="F17" s="6"/>
      <c r="L17" s="5"/>
      <c r="M17" s="3"/>
      <c r="N17" s="3"/>
      <c r="O17" s="3"/>
      <c r="P17" s="3"/>
      <c r="Q17" s="3"/>
    </row>
    <row r="18" spans="2:17">
      <c r="B18" s="5" t="s">
        <v>30</v>
      </c>
      <c r="C18" s="6"/>
      <c r="D18" s="6"/>
      <c r="E18" s="6"/>
      <c r="F18" s="6"/>
      <c r="L18" s="5"/>
      <c r="M18" s="3"/>
      <c r="N18" s="3"/>
      <c r="O18" s="3"/>
      <c r="P18" s="3"/>
      <c r="Q18" s="3"/>
    </row>
    <row r="19" spans="2:17">
      <c r="B19" s="5" t="s">
        <v>30</v>
      </c>
      <c r="C19" s="6"/>
      <c r="D19" s="6"/>
      <c r="E19" s="6"/>
      <c r="F19" s="6"/>
      <c r="L19" s="5"/>
      <c r="M19" s="3"/>
      <c r="N19" s="3"/>
      <c r="O19" s="3"/>
      <c r="P19" s="3"/>
      <c r="Q19" s="3"/>
    </row>
    <row r="20" spans="2:17">
      <c r="B20" s="5" t="s">
        <v>30</v>
      </c>
      <c r="C20" s="6"/>
      <c r="D20" s="6"/>
      <c r="E20" s="6"/>
      <c r="F20" s="6"/>
      <c r="L20" s="5"/>
      <c r="M20" s="3"/>
      <c r="N20" s="3"/>
      <c r="O20" s="3"/>
      <c r="P20" s="3"/>
      <c r="Q20" s="3"/>
    </row>
    <row r="21" spans="2:17">
      <c r="B21" s="5" t="s">
        <v>30</v>
      </c>
      <c r="C21" s="6"/>
      <c r="D21" s="6"/>
      <c r="E21" s="6"/>
      <c r="F21" s="6"/>
      <c r="L21" s="5"/>
      <c r="M21" s="3"/>
      <c r="N21" s="3"/>
      <c r="O21" s="3"/>
      <c r="P21" s="3"/>
      <c r="Q21" s="3"/>
    </row>
    <row r="22" spans="2:17">
      <c r="B22" s="5" t="s">
        <v>30</v>
      </c>
      <c r="C22" s="6"/>
      <c r="D22" s="6"/>
      <c r="E22" s="6"/>
      <c r="F22" s="6"/>
      <c r="L22" s="5"/>
      <c r="M22" s="3"/>
      <c r="N22" s="3"/>
      <c r="O22" s="3"/>
      <c r="P22" s="3"/>
      <c r="Q22" s="3"/>
    </row>
    <row r="23" spans="2:17">
      <c r="B23" s="5" t="s">
        <v>30</v>
      </c>
      <c r="C23" s="6"/>
      <c r="D23" s="6"/>
      <c r="E23" s="6"/>
      <c r="F23" s="6"/>
      <c r="L23" s="5"/>
      <c r="M23" s="3"/>
      <c r="N23" s="3"/>
      <c r="O23" s="3"/>
      <c r="P23" s="3"/>
      <c r="Q23" s="3"/>
    </row>
    <row r="24" spans="2:17">
      <c r="C24" s="6"/>
      <c r="D24" s="6"/>
      <c r="E24" s="6"/>
      <c r="F24" s="6"/>
      <c r="L24" s="5"/>
      <c r="M24" s="3"/>
      <c r="N24" s="3"/>
      <c r="O24" s="3"/>
      <c r="P24" s="3"/>
      <c r="Q24" s="3"/>
    </row>
    <row r="25" spans="2:17">
      <c r="C25" s="6"/>
      <c r="D25" s="6"/>
      <c r="E25" s="6"/>
      <c r="F25" s="6"/>
      <c r="L25" s="5"/>
      <c r="M25" s="3"/>
      <c r="N25" s="3"/>
      <c r="O25" s="3"/>
      <c r="P25" s="3"/>
      <c r="Q25" s="3"/>
    </row>
    <row r="26" spans="2:17">
      <c r="C26" s="6"/>
      <c r="D26" s="6"/>
      <c r="E26" s="6"/>
      <c r="F26" s="6"/>
      <c r="L26" s="5"/>
      <c r="M26" s="3"/>
      <c r="N26" s="3"/>
      <c r="O26" s="3"/>
      <c r="P26" s="3"/>
      <c r="Q26" s="3"/>
    </row>
    <row r="27" spans="2:17">
      <c r="C27" s="6"/>
      <c r="D27" s="6"/>
      <c r="E27" s="6"/>
      <c r="F27" s="6"/>
      <c r="L27" s="5"/>
      <c r="M27" s="3"/>
      <c r="N27" s="3"/>
      <c r="O27" s="3"/>
      <c r="P27" s="3"/>
      <c r="Q27" s="3"/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7"/>
  <sheetViews>
    <sheetView workbookViewId="0">
      <selection sqref="A1:Q2"/>
    </sheetView>
  </sheetViews>
  <sheetFormatPr defaultRowHeight="12.75"/>
  <cols>
    <col min="1" max="1" width="7.42578125" style="5" bestFit="1" customWidth="1"/>
    <col min="2" max="2" width="14.85546875" style="5" bestFit="1" customWidth="1"/>
    <col min="3" max="3" width="27.42578125" style="5" bestFit="1" customWidth="1"/>
    <col min="4" max="4" width="21.42578125" style="5" bestFit="1" customWidth="1"/>
    <col min="5" max="5" width="10.5703125" style="5" bestFit="1" customWidth="1"/>
    <col min="6" max="6" width="30.42578125" style="5" bestFit="1" customWidth="1"/>
    <col min="7" max="9" width="5.5703125" style="6" customWidth="1"/>
    <col min="10" max="10" width="4.85546875" style="6" customWidth="1"/>
    <col min="11" max="13" width="5.5703125" style="6" customWidth="1"/>
    <col min="14" max="14" width="4.85546875" style="6" customWidth="1"/>
    <col min="15" max="15" width="7.85546875" style="6" bestFit="1" customWidth="1"/>
    <col min="16" max="16" width="8.5703125" style="6" bestFit="1" customWidth="1"/>
    <col min="17" max="17" width="17.5703125" style="5" customWidth="1"/>
    <col min="18" max="16384" width="9.140625" style="3"/>
  </cols>
  <sheetData>
    <row r="1" spans="1:17" s="2" customFormat="1" ht="29.1" customHeight="1">
      <c r="A1" s="37" t="s">
        <v>204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40"/>
    </row>
    <row r="2" spans="1:17" s="2" customFormat="1" ht="62.1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</row>
    <row r="3" spans="1:17" s="1" customFormat="1" ht="12.75" customHeight="1">
      <c r="A3" s="46" t="s">
        <v>233</v>
      </c>
      <c r="B3" s="54" t="s">
        <v>0</v>
      </c>
      <c r="C3" s="48" t="s">
        <v>234</v>
      </c>
      <c r="D3" s="48" t="s">
        <v>6</v>
      </c>
      <c r="E3" s="45" t="s">
        <v>235</v>
      </c>
      <c r="F3" s="45" t="s">
        <v>5</v>
      </c>
      <c r="G3" s="45" t="s">
        <v>8</v>
      </c>
      <c r="H3" s="45"/>
      <c r="I3" s="45"/>
      <c r="J3" s="45"/>
      <c r="K3" s="45" t="s">
        <v>9</v>
      </c>
      <c r="L3" s="45"/>
      <c r="M3" s="45"/>
      <c r="N3" s="45"/>
      <c r="O3" s="45" t="s">
        <v>1</v>
      </c>
      <c r="P3" s="45" t="s">
        <v>3</v>
      </c>
      <c r="Q3" s="50" t="s">
        <v>2</v>
      </c>
    </row>
    <row r="4" spans="1:17" s="1" customFormat="1" ht="21" customHeight="1" thickBot="1">
      <c r="A4" s="47"/>
      <c r="B4" s="55"/>
      <c r="C4" s="49"/>
      <c r="D4" s="49"/>
      <c r="E4" s="49"/>
      <c r="F4" s="4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9"/>
      <c r="P4" s="49"/>
      <c r="Q4" s="51"/>
    </row>
    <row r="5" spans="1:17" ht="15">
      <c r="A5" s="52" t="s">
        <v>163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7">
      <c r="A6" s="8" t="s">
        <v>29</v>
      </c>
      <c r="B6" s="7" t="s">
        <v>164</v>
      </c>
      <c r="C6" s="7" t="s">
        <v>165</v>
      </c>
      <c r="D6" s="7" t="s">
        <v>166</v>
      </c>
      <c r="E6" s="28" t="s">
        <v>239</v>
      </c>
      <c r="F6" s="7" t="s">
        <v>42</v>
      </c>
      <c r="G6" s="13" t="s">
        <v>167</v>
      </c>
      <c r="H6" s="13" t="s">
        <v>96</v>
      </c>
      <c r="I6" s="13" t="s">
        <v>100</v>
      </c>
      <c r="J6" s="8"/>
      <c r="K6" s="13" t="s">
        <v>123</v>
      </c>
      <c r="L6" s="13" t="s">
        <v>168</v>
      </c>
      <c r="M6" s="13" t="s">
        <v>169</v>
      </c>
      <c r="N6" s="8"/>
      <c r="O6" s="8" t="str">
        <f>"292,5"</f>
        <v>292,5</v>
      </c>
      <c r="P6" s="8" t="str">
        <f>"390,3088"</f>
        <v>390,3088</v>
      </c>
      <c r="Q6" s="28"/>
    </row>
    <row r="7" spans="1:17">
      <c r="B7" s="5" t="s">
        <v>30</v>
      </c>
    </row>
    <row r="8" spans="1:17">
      <c r="B8" s="5" t="s">
        <v>30</v>
      </c>
      <c r="C8" s="6"/>
      <c r="D8" s="6"/>
      <c r="E8" s="6"/>
      <c r="F8" s="6"/>
      <c r="L8" s="5"/>
      <c r="M8" s="3"/>
      <c r="N8" s="3"/>
      <c r="O8" s="3"/>
      <c r="P8" s="3"/>
      <c r="Q8" s="3"/>
    </row>
    <row r="9" spans="1:17">
      <c r="B9" s="5" t="s">
        <v>30</v>
      </c>
      <c r="C9" s="6"/>
      <c r="D9" s="6"/>
      <c r="E9" s="6"/>
      <c r="F9" s="6"/>
      <c r="L9" s="5"/>
      <c r="M9" s="3"/>
      <c r="N9" s="3"/>
      <c r="O9" s="3"/>
      <c r="P9" s="3"/>
      <c r="Q9" s="3"/>
    </row>
    <row r="10" spans="1:17">
      <c r="B10" s="5" t="s">
        <v>30</v>
      </c>
      <c r="C10" s="6"/>
      <c r="D10" s="6"/>
      <c r="E10" s="6"/>
      <c r="F10" s="6"/>
      <c r="L10" s="5"/>
      <c r="M10" s="3"/>
      <c r="N10" s="3"/>
      <c r="O10" s="3"/>
      <c r="P10" s="3"/>
      <c r="Q10" s="3"/>
    </row>
    <row r="11" spans="1:17">
      <c r="B11" s="5" t="s">
        <v>30</v>
      </c>
      <c r="C11" s="6"/>
      <c r="D11" s="6"/>
      <c r="E11" s="6"/>
      <c r="F11" s="6"/>
      <c r="L11" s="5"/>
      <c r="M11" s="3"/>
      <c r="N11" s="3"/>
      <c r="O11" s="3"/>
      <c r="P11" s="3"/>
      <c r="Q11" s="3"/>
    </row>
    <row r="12" spans="1:17">
      <c r="B12" s="5" t="s">
        <v>30</v>
      </c>
      <c r="C12" s="6"/>
      <c r="D12" s="6"/>
      <c r="E12" s="6"/>
      <c r="F12" s="6"/>
      <c r="L12" s="5"/>
      <c r="M12" s="3"/>
      <c r="N12" s="3"/>
      <c r="O12" s="3"/>
      <c r="P12" s="3"/>
      <c r="Q12" s="3"/>
    </row>
    <row r="13" spans="1:17">
      <c r="B13" s="5" t="s">
        <v>30</v>
      </c>
      <c r="C13" s="6"/>
      <c r="D13" s="6"/>
      <c r="E13" s="6"/>
      <c r="F13" s="6"/>
      <c r="L13" s="5"/>
      <c r="M13" s="3"/>
      <c r="N13" s="3"/>
      <c r="O13" s="3"/>
      <c r="P13" s="3"/>
      <c r="Q13" s="3"/>
    </row>
    <row r="14" spans="1:17">
      <c r="B14" s="5" t="s">
        <v>30</v>
      </c>
      <c r="C14" s="6"/>
      <c r="D14" s="6"/>
      <c r="E14" s="6"/>
      <c r="F14" s="6"/>
      <c r="L14" s="5"/>
      <c r="M14" s="3"/>
      <c r="N14" s="3"/>
      <c r="O14" s="3"/>
      <c r="P14" s="3"/>
      <c r="Q14" s="3"/>
    </row>
    <row r="15" spans="1:17">
      <c r="B15" s="5" t="s">
        <v>30</v>
      </c>
      <c r="C15" s="6"/>
      <c r="D15" s="6"/>
      <c r="E15" s="6"/>
      <c r="F15" s="6"/>
      <c r="L15" s="5"/>
      <c r="M15" s="3"/>
      <c r="N15" s="3"/>
      <c r="O15" s="3"/>
      <c r="P15" s="3"/>
      <c r="Q15" s="3"/>
    </row>
    <row r="16" spans="1:17">
      <c r="B16" s="5" t="s">
        <v>30</v>
      </c>
      <c r="C16" s="6"/>
      <c r="D16" s="6"/>
      <c r="E16" s="6"/>
      <c r="F16" s="6"/>
      <c r="L16" s="5"/>
      <c r="M16" s="3"/>
      <c r="N16" s="3"/>
      <c r="O16" s="3"/>
      <c r="P16" s="3"/>
      <c r="Q16" s="3"/>
    </row>
    <row r="17" spans="2:17">
      <c r="B17" s="5" t="s">
        <v>30</v>
      </c>
      <c r="C17" s="6"/>
      <c r="D17" s="6"/>
      <c r="E17" s="6"/>
      <c r="F17" s="6"/>
      <c r="L17" s="5"/>
      <c r="M17" s="3"/>
      <c r="N17" s="3"/>
      <c r="O17" s="3"/>
      <c r="P17" s="3"/>
      <c r="Q17" s="3"/>
    </row>
    <row r="18" spans="2:17">
      <c r="B18" s="5" t="s">
        <v>30</v>
      </c>
      <c r="C18" s="6"/>
      <c r="D18" s="6"/>
      <c r="E18" s="6"/>
      <c r="F18" s="6"/>
      <c r="L18" s="5"/>
      <c r="M18" s="3"/>
      <c r="N18" s="3"/>
      <c r="O18" s="3"/>
      <c r="P18" s="3"/>
      <c r="Q18" s="3"/>
    </row>
    <row r="19" spans="2:17">
      <c r="B19" s="5" t="s">
        <v>30</v>
      </c>
      <c r="C19" s="6"/>
      <c r="D19" s="6"/>
      <c r="E19" s="6"/>
      <c r="F19" s="6"/>
      <c r="L19" s="5"/>
      <c r="M19" s="3"/>
      <c r="N19" s="3"/>
      <c r="O19" s="3"/>
      <c r="P19" s="3"/>
      <c r="Q19" s="3"/>
    </row>
    <row r="20" spans="2:17">
      <c r="B20" s="5" t="s">
        <v>30</v>
      </c>
      <c r="C20" s="6"/>
      <c r="D20" s="6"/>
      <c r="E20" s="6"/>
      <c r="F20" s="6"/>
      <c r="L20" s="5"/>
      <c r="M20" s="3"/>
      <c r="N20" s="3"/>
      <c r="O20" s="3"/>
      <c r="P20" s="3"/>
      <c r="Q20" s="3"/>
    </row>
    <row r="21" spans="2:17">
      <c r="B21" s="5" t="s">
        <v>30</v>
      </c>
      <c r="C21" s="6"/>
      <c r="D21" s="6"/>
      <c r="E21" s="6"/>
      <c r="F21" s="6"/>
      <c r="L21" s="5"/>
      <c r="M21" s="3"/>
      <c r="N21" s="3"/>
      <c r="O21" s="3"/>
      <c r="P21" s="3"/>
      <c r="Q21" s="3"/>
    </row>
    <row r="22" spans="2:17">
      <c r="C22" s="6"/>
      <c r="D22" s="6"/>
      <c r="E22" s="6"/>
      <c r="F22" s="6"/>
      <c r="L22" s="5"/>
      <c r="M22" s="3"/>
      <c r="N22" s="3"/>
      <c r="O22" s="3"/>
      <c r="P22" s="3"/>
      <c r="Q22" s="3"/>
    </row>
    <row r="23" spans="2:17">
      <c r="C23" s="6"/>
      <c r="D23" s="6"/>
      <c r="E23" s="6"/>
      <c r="F23" s="6"/>
      <c r="L23" s="5"/>
      <c r="M23" s="3"/>
      <c r="N23" s="3"/>
      <c r="O23" s="3"/>
      <c r="P23" s="3"/>
      <c r="Q23" s="3"/>
    </row>
    <row r="24" spans="2:17">
      <c r="C24" s="6"/>
      <c r="D24" s="6"/>
      <c r="E24" s="6"/>
      <c r="F24" s="6"/>
      <c r="L24" s="5"/>
      <c r="M24" s="3"/>
      <c r="N24" s="3"/>
      <c r="O24" s="3"/>
      <c r="P24" s="3"/>
      <c r="Q24" s="3"/>
    </row>
    <row r="25" spans="2:17">
      <c r="C25" s="6"/>
      <c r="D25" s="6"/>
      <c r="E25" s="6"/>
      <c r="F25" s="6"/>
      <c r="L25" s="5"/>
      <c r="M25" s="3"/>
      <c r="N25" s="3"/>
      <c r="O25" s="3"/>
      <c r="P25" s="3"/>
      <c r="Q25" s="3"/>
    </row>
    <row r="26" spans="2:17">
      <c r="C26" s="6"/>
      <c r="D26" s="6"/>
      <c r="E26" s="6"/>
      <c r="F26" s="6"/>
      <c r="L26" s="5"/>
      <c r="M26" s="3"/>
      <c r="N26" s="3"/>
      <c r="O26" s="3"/>
      <c r="P26" s="3"/>
      <c r="Q26" s="3"/>
    </row>
    <row r="27" spans="2:17">
      <c r="C27" s="6"/>
      <c r="D27" s="6"/>
      <c r="E27" s="6"/>
      <c r="F27" s="6"/>
      <c r="L27" s="5"/>
      <c r="M27" s="3"/>
      <c r="N27" s="3"/>
      <c r="O27" s="3"/>
      <c r="P27" s="3"/>
      <c r="Q27" s="3"/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sqref="A1:M2"/>
    </sheetView>
  </sheetViews>
  <sheetFormatPr defaultRowHeight="12.75"/>
  <cols>
    <col min="1" max="1" width="7.42578125" style="5" bestFit="1" customWidth="1"/>
    <col min="2" max="2" width="21.140625" style="5" customWidth="1"/>
    <col min="3" max="3" width="26.28515625" style="5" bestFit="1" customWidth="1"/>
    <col min="4" max="4" width="15.5703125" style="5" bestFit="1" customWidth="1"/>
    <col min="5" max="5" width="8.140625" style="5" bestFit="1" customWidth="1"/>
    <col min="6" max="6" width="30.42578125" style="5" bestFit="1" customWidth="1"/>
    <col min="7" max="9" width="4.5703125" style="6" customWidth="1"/>
    <col min="10" max="10" width="4.85546875" style="6" customWidth="1"/>
    <col min="11" max="11" width="11.28515625" style="6" bestFit="1" customWidth="1"/>
    <col min="12" max="12" width="6.5703125" style="6" bestFit="1" customWidth="1"/>
    <col min="13" max="13" width="15.7109375" style="5" customWidth="1"/>
    <col min="14" max="16384" width="9.140625" style="3"/>
  </cols>
  <sheetData>
    <row r="1" spans="1:13" s="2" customFormat="1" ht="29.1" customHeight="1">
      <c r="A1" s="37" t="s">
        <v>205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.1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6" t="s">
        <v>233</v>
      </c>
      <c r="B3" s="54" t="s">
        <v>0</v>
      </c>
      <c r="C3" s="48" t="s">
        <v>234</v>
      </c>
      <c r="D3" s="48" t="s">
        <v>6</v>
      </c>
      <c r="E3" s="45" t="s">
        <v>235</v>
      </c>
      <c r="F3" s="45" t="s">
        <v>5</v>
      </c>
      <c r="G3" s="45" t="s">
        <v>7</v>
      </c>
      <c r="H3" s="45"/>
      <c r="I3" s="45"/>
      <c r="J3" s="45"/>
      <c r="K3" s="45" t="s">
        <v>76</v>
      </c>
      <c r="L3" s="45" t="s">
        <v>3</v>
      </c>
      <c r="M3" s="50" t="s">
        <v>2</v>
      </c>
    </row>
    <row r="4" spans="1:13" s="1" customFormat="1" ht="21" customHeight="1" thickBot="1">
      <c r="A4" s="47"/>
      <c r="B4" s="55"/>
      <c r="C4" s="49"/>
      <c r="D4" s="49"/>
      <c r="E4" s="49"/>
      <c r="F4" s="49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1"/>
    </row>
    <row r="5" spans="1:13" ht="15">
      <c r="A5" s="52" t="s">
        <v>10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8" t="s">
        <v>154</v>
      </c>
      <c r="B6" s="7" t="s">
        <v>160</v>
      </c>
      <c r="C6" s="7" t="s">
        <v>161</v>
      </c>
      <c r="D6" s="7" t="s">
        <v>12</v>
      </c>
      <c r="E6" s="28" t="s">
        <v>237</v>
      </c>
      <c r="F6" s="7" t="s">
        <v>42</v>
      </c>
      <c r="G6" s="14" t="s">
        <v>15</v>
      </c>
      <c r="H6" s="14" t="s">
        <v>15</v>
      </c>
      <c r="I6" s="14" t="s">
        <v>15</v>
      </c>
      <c r="J6" s="8"/>
      <c r="K6" s="29">
        <v>0</v>
      </c>
      <c r="L6" s="8" t="str">
        <f>"0,0000"</f>
        <v>0,0000</v>
      </c>
      <c r="M6" s="7" t="s">
        <v>162</v>
      </c>
    </row>
    <row r="7" spans="1:13">
      <c r="B7" s="5" t="s">
        <v>30</v>
      </c>
    </row>
    <row r="8" spans="1:13">
      <c r="B8" s="5" t="s">
        <v>30</v>
      </c>
      <c r="D8" s="6"/>
      <c r="E8" s="6"/>
      <c r="F8" s="6"/>
      <c r="I8" s="5"/>
      <c r="J8" s="3"/>
      <c r="K8" s="3"/>
      <c r="L8" s="3"/>
      <c r="M8" s="3"/>
    </row>
    <row r="9" spans="1:13">
      <c r="B9" s="5" t="s">
        <v>30</v>
      </c>
      <c r="D9" s="6"/>
      <c r="E9" s="6"/>
      <c r="F9" s="6"/>
      <c r="I9" s="5"/>
      <c r="J9" s="3"/>
      <c r="K9" s="3"/>
      <c r="L9" s="3"/>
      <c r="M9" s="3"/>
    </row>
    <row r="10" spans="1:13">
      <c r="B10" s="5" t="s">
        <v>30</v>
      </c>
      <c r="D10" s="6"/>
      <c r="E10" s="6"/>
      <c r="F10" s="6"/>
      <c r="I10" s="5"/>
      <c r="J10" s="3"/>
      <c r="K10" s="3"/>
      <c r="L10" s="3"/>
      <c r="M10" s="3"/>
    </row>
    <row r="11" spans="1:13">
      <c r="B11" s="5" t="s">
        <v>30</v>
      </c>
      <c r="D11" s="6"/>
      <c r="E11" s="6"/>
      <c r="F11" s="6"/>
      <c r="I11" s="5"/>
      <c r="J11" s="3"/>
      <c r="K11" s="3"/>
      <c r="L11" s="3"/>
      <c r="M11" s="3"/>
    </row>
    <row r="12" spans="1:13">
      <c r="B12" s="5" t="s">
        <v>30</v>
      </c>
      <c r="D12" s="6"/>
      <c r="E12" s="6"/>
      <c r="F12" s="6"/>
      <c r="I12" s="5"/>
      <c r="J12" s="3"/>
      <c r="K12" s="3"/>
      <c r="L12" s="3"/>
      <c r="M12" s="3"/>
    </row>
    <row r="13" spans="1:13">
      <c r="B13" s="5" t="s">
        <v>30</v>
      </c>
      <c r="D13" s="6"/>
      <c r="E13" s="6"/>
      <c r="F13" s="6"/>
      <c r="I13" s="5"/>
      <c r="J13" s="3"/>
      <c r="K13" s="3"/>
      <c r="L13" s="3"/>
      <c r="M13" s="3"/>
    </row>
    <row r="14" spans="1:13">
      <c r="B14" s="5" t="s">
        <v>30</v>
      </c>
      <c r="D14" s="6"/>
      <c r="E14" s="6"/>
      <c r="F14" s="6"/>
      <c r="I14" s="5"/>
      <c r="J14" s="3"/>
      <c r="K14" s="3"/>
      <c r="L14" s="3"/>
      <c r="M14" s="3"/>
    </row>
    <row r="15" spans="1:13">
      <c r="B15" s="5" t="s">
        <v>30</v>
      </c>
      <c r="D15" s="6"/>
      <c r="E15" s="6"/>
      <c r="F15" s="6"/>
      <c r="I15" s="5"/>
      <c r="J15" s="3"/>
      <c r="K15" s="3"/>
      <c r="L15" s="3"/>
      <c r="M15" s="3"/>
    </row>
    <row r="16" spans="1:13">
      <c r="D16" s="6"/>
      <c r="E16" s="6"/>
      <c r="F16" s="6"/>
      <c r="I16" s="5"/>
      <c r="J16" s="3"/>
      <c r="K16" s="3"/>
      <c r="L16" s="3"/>
      <c r="M16" s="3"/>
    </row>
    <row r="17" spans="4:13">
      <c r="D17" s="6"/>
      <c r="E17" s="6"/>
      <c r="F17" s="6"/>
      <c r="I17" s="5"/>
      <c r="J17" s="3"/>
      <c r="K17" s="3"/>
      <c r="L17" s="3"/>
      <c r="M17" s="3"/>
    </row>
    <row r="18" spans="4:13">
      <c r="D18" s="6"/>
      <c r="E18" s="6"/>
      <c r="F18" s="6"/>
      <c r="I18" s="5"/>
      <c r="J18" s="3"/>
      <c r="K18" s="3"/>
      <c r="L18" s="3"/>
      <c r="M18" s="3"/>
    </row>
    <row r="19" spans="4:13">
      <c r="D19" s="6"/>
      <c r="E19" s="6"/>
      <c r="F19" s="6"/>
      <c r="I19" s="5"/>
      <c r="J19" s="3"/>
      <c r="K19" s="3"/>
      <c r="L19" s="3"/>
      <c r="M19" s="3"/>
    </row>
    <row r="20" spans="4:13">
      <c r="D20" s="6"/>
      <c r="E20" s="6"/>
      <c r="F20" s="6"/>
      <c r="I20" s="5"/>
      <c r="J20" s="3"/>
      <c r="K20" s="3"/>
      <c r="L20" s="3"/>
      <c r="M20" s="3"/>
    </row>
    <row r="21" spans="4:13">
      <c r="D21" s="6"/>
      <c r="E21" s="6"/>
      <c r="F21" s="6"/>
      <c r="I21" s="5"/>
      <c r="J21" s="3"/>
      <c r="K21" s="3"/>
      <c r="L21" s="3"/>
      <c r="M21" s="3"/>
    </row>
    <row r="22" spans="4:13">
      <c r="D22" s="6"/>
      <c r="E22" s="6"/>
      <c r="F22" s="6"/>
      <c r="I22" s="5"/>
      <c r="J22" s="3"/>
      <c r="K22" s="3"/>
      <c r="L22" s="3"/>
      <c r="M22" s="3"/>
    </row>
    <row r="23" spans="4:13">
      <c r="D23" s="6"/>
      <c r="E23" s="6"/>
      <c r="F23" s="6"/>
      <c r="I23" s="5"/>
      <c r="J23" s="3"/>
      <c r="K23" s="3"/>
      <c r="L23" s="3"/>
      <c r="M23" s="3"/>
    </row>
    <row r="24" spans="4:13">
      <c r="D24" s="6"/>
      <c r="E24" s="6"/>
      <c r="F24" s="6"/>
      <c r="I24" s="5"/>
      <c r="J24" s="3"/>
      <c r="K24" s="3"/>
      <c r="L24" s="3"/>
      <c r="M24" s="3"/>
    </row>
    <row r="25" spans="4:13">
      <c r="D25" s="6"/>
      <c r="E25" s="6"/>
      <c r="F25" s="6"/>
      <c r="I25" s="5"/>
      <c r="J25" s="3"/>
      <c r="K25" s="3"/>
      <c r="L25" s="3"/>
      <c r="M25" s="3"/>
    </row>
    <row r="26" spans="4:13">
      <c r="D26" s="6"/>
      <c r="E26" s="6"/>
      <c r="F26" s="6"/>
      <c r="I26" s="5"/>
      <c r="J26" s="3"/>
      <c r="K26" s="3"/>
      <c r="L26" s="3"/>
      <c r="M26" s="3"/>
    </row>
    <row r="27" spans="4:13">
      <c r="D27" s="6"/>
      <c r="E27" s="6"/>
      <c r="F27" s="6"/>
      <c r="I27" s="5"/>
      <c r="J27" s="3"/>
      <c r="K27" s="3"/>
      <c r="L27" s="3"/>
      <c r="M27" s="3"/>
    </row>
    <row r="28" spans="4:13">
      <c r="D28" s="6"/>
      <c r="E28" s="6"/>
      <c r="F28" s="6"/>
      <c r="I28" s="5"/>
      <c r="J28" s="3"/>
      <c r="K28" s="3"/>
      <c r="L28" s="3"/>
      <c r="M28" s="3"/>
    </row>
    <row r="29" spans="4:13">
      <c r="D29" s="6"/>
      <c r="E29" s="6"/>
      <c r="F29" s="6"/>
      <c r="I29" s="5"/>
      <c r="J29" s="3"/>
      <c r="K29" s="3"/>
      <c r="L29" s="3"/>
      <c r="M29" s="3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50"/>
  <sheetViews>
    <sheetView topLeftCell="A13" workbookViewId="0">
      <selection activeCell="F38" sqref="F38"/>
    </sheetView>
  </sheetViews>
  <sheetFormatPr defaultRowHeight="12.75"/>
  <cols>
    <col min="1" max="1" width="7.42578125" style="5" bestFit="1" customWidth="1"/>
    <col min="2" max="2" width="19.42578125" style="5" bestFit="1" customWidth="1"/>
    <col min="3" max="3" width="28.42578125" style="5" bestFit="1" customWidth="1"/>
    <col min="4" max="4" width="21.42578125" style="5" bestFit="1" customWidth="1"/>
    <col min="5" max="5" width="10.5703125" style="5" bestFit="1" customWidth="1"/>
    <col min="6" max="6" width="30.42578125" style="5" bestFit="1" customWidth="1"/>
    <col min="7" max="9" width="5.5703125" style="6" customWidth="1"/>
    <col min="10" max="10" width="4.85546875" style="6" customWidth="1"/>
    <col min="11" max="11" width="11.28515625" style="33" bestFit="1" customWidth="1"/>
    <col min="12" max="12" width="8.5703125" style="6" bestFit="1" customWidth="1"/>
    <col min="13" max="13" width="27.28515625" style="5" bestFit="1" customWidth="1"/>
    <col min="14" max="16384" width="9.140625" style="3"/>
  </cols>
  <sheetData>
    <row r="1" spans="1:13" s="2" customFormat="1" ht="29.1" customHeight="1">
      <c r="A1" s="37" t="s">
        <v>206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.1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6" t="s">
        <v>233</v>
      </c>
      <c r="B3" s="54" t="s">
        <v>0</v>
      </c>
      <c r="C3" s="48" t="s">
        <v>234</v>
      </c>
      <c r="D3" s="48" t="s">
        <v>6</v>
      </c>
      <c r="E3" s="45" t="s">
        <v>235</v>
      </c>
      <c r="F3" s="45" t="s">
        <v>5</v>
      </c>
      <c r="G3" s="45" t="s">
        <v>8</v>
      </c>
      <c r="H3" s="45"/>
      <c r="I3" s="45"/>
      <c r="J3" s="45"/>
      <c r="K3" s="56" t="s">
        <v>76</v>
      </c>
      <c r="L3" s="45" t="s">
        <v>3</v>
      </c>
      <c r="M3" s="50" t="s">
        <v>2</v>
      </c>
    </row>
    <row r="4" spans="1:13" s="1" customFormat="1" ht="21" customHeight="1" thickBot="1">
      <c r="A4" s="47"/>
      <c r="B4" s="55"/>
      <c r="C4" s="49"/>
      <c r="D4" s="49"/>
      <c r="E4" s="49"/>
      <c r="F4" s="49"/>
      <c r="G4" s="4">
        <v>1</v>
      </c>
      <c r="H4" s="4">
        <v>2</v>
      </c>
      <c r="I4" s="4">
        <v>3</v>
      </c>
      <c r="J4" s="4" t="s">
        <v>4</v>
      </c>
      <c r="K4" s="57"/>
      <c r="L4" s="49"/>
      <c r="M4" s="51"/>
    </row>
    <row r="5" spans="1:13" ht="15">
      <c r="A5" s="52" t="s">
        <v>77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8" t="s">
        <v>29</v>
      </c>
      <c r="B6" s="7" t="s">
        <v>78</v>
      </c>
      <c r="C6" s="7" t="s">
        <v>79</v>
      </c>
      <c r="D6" s="7" t="s">
        <v>80</v>
      </c>
      <c r="E6" s="28" t="s">
        <v>237</v>
      </c>
      <c r="F6" s="7" t="s">
        <v>42</v>
      </c>
      <c r="G6" s="14" t="s">
        <v>81</v>
      </c>
      <c r="H6" s="13" t="s">
        <v>81</v>
      </c>
      <c r="I6" s="14" t="s">
        <v>82</v>
      </c>
      <c r="J6" s="8"/>
      <c r="K6" s="29" t="str">
        <f>"47,5"</f>
        <v>47,5</v>
      </c>
      <c r="L6" s="8" t="str">
        <f>"85,6520"</f>
        <v>85,6520</v>
      </c>
      <c r="M6" s="7" t="s">
        <v>45</v>
      </c>
    </row>
    <row r="7" spans="1:13">
      <c r="B7" s="5" t="s">
        <v>30</v>
      </c>
    </row>
    <row r="8" spans="1:13" ht="15">
      <c r="A8" s="58" t="s">
        <v>31</v>
      </c>
      <c r="B8" s="58"/>
      <c r="C8" s="58"/>
      <c r="D8" s="58"/>
      <c r="E8" s="58"/>
      <c r="F8" s="58"/>
      <c r="G8" s="58"/>
      <c r="H8" s="58"/>
      <c r="I8" s="58"/>
      <c r="J8" s="58"/>
    </row>
    <row r="9" spans="1:13">
      <c r="A9" s="8" t="s">
        <v>29</v>
      </c>
      <c r="B9" s="7" t="s">
        <v>83</v>
      </c>
      <c r="C9" s="7" t="s">
        <v>217</v>
      </c>
      <c r="D9" s="7" t="s">
        <v>84</v>
      </c>
      <c r="E9" s="28" t="s">
        <v>240</v>
      </c>
      <c r="F9" s="7" t="s">
        <v>13</v>
      </c>
      <c r="G9" s="13" t="s">
        <v>85</v>
      </c>
      <c r="H9" s="13" t="s">
        <v>86</v>
      </c>
      <c r="I9" s="14" t="s">
        <v>87</v>
      </c>
      <c r="J9" s="8"/>
      <c r="K9" s="29" t="str">
        <f>"55,0"</f>
        <v>55,0</v>
      </c>
      <c r="L9" s="8" t="str">
        <f>"101,1010"</f>
        <v>101,1010</v>
      </c>
      <c r="M9" s="28" t="s">
        <v>224</v>
      </c>
    </row>
    <row r="10" spans="1:13">
      <c r="B10" s="5" t="s">
        <v>30</v>
      </c>
    </row>
    <row r="11" spans="1:13" ht="15">
      <c r="A11" s="58" t="s">
        <v>77</v>
      </c>
      <c r="B11" s="58"/>
      <c r="C11" s="58"/>
      <c r="D11" s="58"/>
      <c r="E11" s="58"/>
      <c r="F11" s="58"/>
      <c r="G11" s="58"/>
      <c r="H11" s="58"/>
      <c r="I11" s="58"/>
      <c r="J11" s="58"/>
    </row>
    <row r="12" spans="1:13">
      <c r="A12" s="8" t="s">
        <v>29</v>
      </c>
      <c r="B12" s="7" t="s">
        <v>88</v>
      </c>
      <c r="C12" s="7" t="s">
        <v>218</v>
      </c>
      <c r="D12" s="7" t="s">
        <v>89</v>
      </c>
      <c r="E12" s="28" t="s">
        <v>240</v>
      </c>
      <c r="F12" s="7" t="s">
        <v>13</v>
      </c>
      <c r="G12" s="13" t="s">
        <v>87</v>
      </c>
      <c r="H12" s="13" t="s">
        <v>35</v>
      </c>
      <c r="I12" s="13" t="s">
        <v>90</v>
      </c>
      <c r="J12" s="8"/>
      <c r="K12" s="29" t="str">
        <f>"62,5"</f>
        <v>62,5</v>
      </c>
      <c r="L12" s="8" t="str">
        <f>"95,2000"</f>
        <v>95,2000</v>
      </c>
      <c r="M12" s="28" t="s">
        <v>225</v>
      </c>
    </row>
    <row r="13" spans="1:13">
      <c r="B13" s="5" t="s">
        <v>30</v>
      </c>
    </row>
    <row r="14" spans="1:13" ht="15">
      <c r="A14" s="58" t="s">
        <v>10</v>
      </c>
      <c r="B14" s="58"/>
      <c r="C14" s="58"/>
      <c r="D14" s="58"/>
      <c r="E14" s="58"/>
      <c r="F14" s="58"/>
      <c r="G14" s="58"/>
      <c r="H14" s="58"/>
      <c r="I14" s="58"/>
      <c r="J14" s="58"/>
    </row>
    <row r="15" spans="1:13">
      <c r="A15" s="8" t="s">
        <v>29</v>
      </c>
      <c r="B15" s="7" t="s">
        <v>91</v>
      </c>
      <c r="C15" s="7" t="s">
        <v>92</v>
      </c>
      <c r="D15" s="7" t="s">
        <v>93</v>
      </c>
      <c r="E15" s="28" t="s">
        <v>237</v>
      </c>
      <c r="F15" s="7" t="s">
        <v>94</v>
      </c>
      <c r="G15" s="13" t="s">
        <v>16</v>
      </c>
      <c r="H15" s="13" t="s">
        <v>95</v>
      </c>
      <c r="I15" s="13" t="s">
        <v>96</v>
      </c>
      <c r="J15" s="8"/>
      <c r="K15" s="29" t="str">
        <f>"110,0"</f>
        <v>110,0</v>
      </c>
      <c r="L15" s="8" t="str">
        <f>"137,4560"</f>
        <v>137,4560</v>
      </c>
      <c r="M15" s="28" t="s">
        <v>140</v>
      </c>
    </row>
    <row r="16" spans="1:13">
      <c r="B16" s="5" t="s">
        <v>30</v>
      </c>
    </row>
    <row r="17" spans="1:13" ht="15">
      <c r="A17" s="58" t="s">
        <v>97</v>
      </c>
      <c r="B17" s="58"/>
      <c r="C17" s="58"/>
      <c r="D17" s="58"/>
      <c r="E17" s="58"/>
      <c r="F17" s="58"/>
      <c r="G17" s="58"/>
      <c r="H17" s="58"/>
      <c r="I17" s="58"/>
      <c r="J17" s="58"/>
    </row>
    <row r="18" spans="1:13">
      <c r="A18" s="17" t="s">
        <v>29</v>
      </c>
      <c r="B18" s="16" t="s">
        <v>98</v>
      </c>
      <c r="C18" s="16" t="s">
        <v>216</v>
      </c>
      <c r="D18" s="16" t="s">
        <v>99</v>
      </c>
      <c r="E18" s="31" t="s">
        <v>240</v>
      </c>
      <c r="F18" s="16" t="s">
        <v>42</v>
      </c>
      <c r="G18" s="20" t="s">
        <v>37</v>
      </c>
      <c r="H18" s="21" t="s">
        <v>18</v>
      </c>
      <c r="I18" s="21" t="s">
        <v>18</v>
      </c>
      <c r="J18" s="17"/>
      <c r="K18" s="34" t="str">
        <f>"70,0"</f>
        <v>70,0</v>
      </c>
      <c r="L18" s="17" t="str">
        <f>"81,0180"</f>
        <v>81,0180</v>
      </c>
      <c r="M18" s="16" t="s">
        <v>45</v>
      </c>
    </row>
    <row r="19" spans="1:13">
      <c r="A19" s="25" t="s">
        <v>152</v>
      </c>
      <c r="B19" s="24" t="s">
        <v>101</v>
      </c>
      <c r="C19" s="24" t="s">
        <v>216</v>
      </c>
      <c r="D19" s="24" t="s">
        <v>102</v>
      </c>
      <c r="E19" s="32" t="s">
        <v>240</v>
      </c>
      <c r="F19" s="24" t="s">
        <v>42</v>
      </c>
      <c r="G19" s="26" t="s">
        <v>37</v>
      </c>
      <c r="H19" s="27" t="s">
        <v>18</v>
      </c>
      <c r="I19" s="27" t="s">
        <v>18</v>
      </c>
      <c r="J19" s="25"/>
      <c r="K19" s="35" t="str">
        <f>"70,0"</f>
        <v>70,0</v>
      </c>
      <c r="L19" s="25" t="str">
        <f>"78,9040"</f>
        <v>78,9040</v>
      </c>
      <c r="M19" s="24" t="s">
        <v>45</v>
      </c>
    </row>
    <row r="20" spans="1:13">
      <c r="A20" s="19" t="s">
        <v>29</v>
      </c>
      <c r="B20" s="18" t="s">
        <v>103</v>
      </c>
      <c r="C20" s="18" t="s">
        <v>219</v>
      </c>
      <c r="D20" s="18" t="s">
        <v>104</v>
      </c>
      <c r="E20" s="30" t="s">
        <v>242</v>
      </c>
      <c r="F20" s="18" t="s">
        <v>13</v>
      </c>
      <c r="G20" s="22" t="s">
        <v>19</v>
      </c>
      <c r="H20" s="22" t="s">
        <v>105</v>
      </c>
      <c r="I20" s="23" t="s">
        <v>15</v>
      </c>
      <c r="J20" s="19"/>
      <c r="K20" s="36" t="str">
        <f>"92,5"</f>
        <v>92,5</v>
      </c>
      <c r="L20" s="19" t="str">
        <f>"107,8550"</f>
        <v>107,8550</v>
      </c>
      <c r="M20" s="30" t="s">
        <v>224</v>
      </c>
    </row>
    <row r="21" spans="1:13">
      <c r="B21" s="5" t="s">
        <v>30</v>
      </c>
    </row>
    <row r="22" spans="1:13" ht="15">
      <c r="A22" s="58" t="s">
        <v>57</v>
      </c>
      <c r="B22" s="58"/>
      <c r="C22" s="58"/>
      <c r="D22" s="58"/>
      <c r="E22" s="58"/>
      <c r="F22" s="58"/>
      <c r="G22" s="58"/>
      <c r="H22" s="58"/>
      <c r="I22" s="58"/>
      <c r="J22" s="58"/>
    </row>
    <row r="23" spans="1:13">
      <c r="A23" s="17" t="s">
        <v>29</v>
      </c>
      <c r="B23" s="16" t="s">
        <v>106</v>
      </c>
      <c r="C23" s="16" t="s">
        <v>220</v>
      </c>
      <c r="D23" s="16" t="s">
        <v>107</v>
      </c>
      <c r="E23" s="31" t="s">
        <v>238</v>
      </c>
      <c r="F23" s="16" t="s">
        <v>42</v>
      </c>
      <c r="G23" s="20" t="s">
        <v>108</v>
      </c>
      <c r="H23" s="20" t="s">
        <v>109</v>
      </c>
      <c r="I23" s="21" t="s">
        <v>20</v>
      </c>
      <c r="J23" s="17"/>
      <c r="K23" s="34" t="str">
        <f>"117,5"</f>
        <v>117,5</v>
      </c>
      <c r="L23" s="17" t="str">
        <f>"122,9520"</f>
        <v>122,9520</v>
      </c>
      <c r="M23" s="31" t="s">
        <v>232</v>
      </c>
    </row>
    <row r="24" spans="1:13">
      <c r="A24" s="25" t="s">
        <v>29</v>
      </c>
      <c r="B24" s="24" t="s">
        <v>110</v>
      </c>
      <c r="C24" s="24" t="s">
        <v>111</v>
      </c>
      <c r="D24" s="24" t="s">
        <v>112</v>
      </c>
      <c r="E24" s="32" t="s">
        <v>237</v>
      </c>
      <c r="F24" s="24" t="s">
        <v>42</v>
      </c>
      <c r="G24" s="26" t="s">
        <v>22</v>
      </c>
      <c r="H24" s="26" t="s">
        <v>113</v>
      </c>
      <c r="I24" s="26" t="s">
        <v>114</v>
      </c>
      <c r="J24" s="25"/>
      <c r="K24" s="35" t="str">
        <f>"150,0"</f>
        <v>150,0</v>
      </c>
      <c r="L24" s="25" t="str">
        <f>"159,5400"</f>
        <v>159,5400</v>
      </c>
      <c r="M24" s="24" t="s">
        <v>232</v>
      </c>
    </row>
    <row r="25" spans="1:13">
      <c r="A25" s="19" t="s">
        <v>152</v>
      </c>
      <c r="B25" s="18" t="s">
        <v>115</v>
      </c>
      <c r="C25" s="18" t="s">
        <v>116</v>
      </c>
      <c r="D25" s="18" t="s">
        <v>117</v>
      </c>
      <c r="E25" s="30" t="s">
        <v>237</v>
      </c>
      <c r="F25" s="18" t="s">
        <v>42</v>
      </c>
      <c r="G25" s="22" t="s">
        <v>108</v>
      </c>
      <c r="H25" s="22" t="s">
        <v>20</v>
      </c>
      <c r="I25" s="23" t="s">
        <v>118</v>
      </c>
      <c r="J25" s="19"/>
      <c r="K25" s="36" t="str">
        <f>"120,0"</f>
        <v>120,0</v>
      </c>
      <c r="L25" s="19" t="str">
        <f>"129,5040"</f>
        <v>129,5040</v>
      </c>
      <c r="M25" s="18" t="s">
        <v>232</v>
      </c>
    </row>
    <row r="26" spans="1:13">
      <c r="B26" s="5" t="s">
        <v>30</v>
      </c>
    </row>
    <row r="27" spans="1:13" ht="15">
      <c r="A27" s="58" t="s">
        <v>46</v>
      </c>
      <c r="B27" s="58"/>
      <c r="C27" s="58"/>
      <c r="D27" s="58"/>
      <c r="E27" s="58"/>
      <c r="F27" s="58"/>
      <c r="G27" s="58"/>
      <c r="H27" s="58"/>
      <c r="I27" s="58"/>
      <c r="J27" s="58"/>
    </row>
    <row r="28" spans="1:13">
      <c r="A28" s="17" t="s">
        <v>29</v>
      </c>
      <c r="B28" s="16" t="s">
        <v>119</v>
      </c>
      <c r="C28" s="16" t="s">
        <v>221</v>
      </c>
      <c r="D28" s="16" t="s">
        <v>120</v>
      </c>
      <c r="E28" s="31" t="s">
        <v>240</v>
      </c>
      <c r="F28" s="16" t="s">
        <v>13</v>
      </c>
      <c r="G28" s="20" t="s">
        <v>15</v>
      </c>
      <c r="H28" s="20" t="s">
        <v>16</v>
      </c>
      <c r="I28" s="20" t="s">
        <v>95</v>
      </c>
      <c r="J28" s="17"/>
      <c r="K28" s="34" t="str">
        <f>"107,5"</f>
        <v>107,5</v>
      </c>
      <c r="L28" s="17" t="str">
        <f>"107,7150"</f>
        <v>107,7150</v>
      </c>
      <c r="M28" s="31" t="s">
        <v>224</v>
      </c>
    </row>
    <row r="29" spans="1:13">
      <c r="A29" s="25" t="s">
        <v>29</v>
      </c>
      <c r="B29" s="24" t="s">
        <v>121</v>
      </c>
      <c r="C29" s="24" t="s">
        <v>122</v>
      </c>
      <c r="D29" s="24" t="s">
        <v>49</v>
      </c>
      <c r="E29" s="32" t="s">
        <v>237</v>
      </c>
      <c r="F29" s="24" t="s">
        <v>42</v>
      </c>
      <c r="G29" s="26" t="s">
        <v>123</v>
      </c>
      <c r="H29" s="26" t="s">
        <v>124</v>
      </c>
      <c r="I29" s="27" t="s">
        <v>125</v>
      </c>
      <c r="J29" s="25"/>
      <c r="K29" s="35" t="str">
        <f>"167,5"</f>
        <v>167,5</v>
      </c>
      <c r="L29" s="25" t="str">
        <f>"162,8100"</f>
        <v>162,8100</v>
      </c>
      <c r="M29" s="32" t="s">
        <v>232</v>
      </c>
    </row>
    <row r="30" spans="1:13">
      <c r="A30" s="25" t="s">
        <v>152</v>
      </c>
      <c r="B30" s="24" t="s">
        <v>126</v>
      </c>
      <c r="C30" s="24" t="s">
        <v>127</v>
      </c>
      <c r="D30" s="24" t="s">
        <v>128</v>
      </c>
      <c r="E30" s="32" t="s">
        <v>237</v>
      </c>
      <c r="F30" s="24" t="s">
        <v>42</v>
      </c>
      <c r="G30" s="26" t="s">
        <v>20</v>
      </c>
      <c r="H30" s="26" t="s">
        <v>61</v>
      </c>
      <c r="I30" s="26" t="s">
        <v>129</v>
      </c>
      <c r="J30" s="25"/>
      <c r="K30" s="35" t="str">
        <f>"137,5"</f>
        <v>137,5</v>
      </c>
      <c r="L30" s="25" t="str">
        <f>"136,0150"</f>
        <v>136,0150</v>
      </c>
      <c r="M30" s="24" t="s">
        <v>232</v>
      </c>
    </row>
    <row r="31" spans="1:13">
      <c r="A31" s="25" t="s">
        <v>153</v>
      </c>
      <c r="B31" s="24" t="s">
        <v>130</v>
      </c>
      <c r="C31" s="24" t="s">
        <v>131</v>
      </c>
      <c r="D31" s="24" t="s">
        <v>132</v>
      </c>
      <c r="E31" s="32" t="s">
        <v>237</v>
      </c>
      <c r="F31" s="24" t="s">
        <v>42</v>
      </c>
      <c r="G31" s="27" t="s">
        <v>133</v>
      </c>
      <c r="H31" s="26" t="s">
        <v>21</v>
      </c>
      <c r="I31" s="26" t="s">
        <v>61</v>
      </c>
      <c r="J31" s="25"/>
      <c r="K31" s="35" t="str">
        <f>"132,5"</f>
        <v>132,5</v>
      </c>
      <c r="L31" s="25" t="str">
        <f>"131,8110"</f>
        <v>131,8110</v>
      </c>
      <c r="M31" s="32" t="s">
        <v>226</v>
      </c>
    </row>
    <row r="32" spans="1:13">
      <c r="A32" s="25" t="s">
        <v>154</v>
      </c>
      <c r="B32" s="24" t="s">
        <v>134</v>
      </c>
      <c r="C32" s="24" t="s">
        <v>135</v>
      </c>
      <c r="D32" s="24" t="s">
        <v>136</v>
      </c>
      <c r="E32" s="32" t="s">
        <v>237</v>
      </c>
      <c r="F32" s="24" t="s">
        <v>42</v>
      </c>
      <c r="G32" s="27" t="s">
        <v>21</v>
      </c>
      <c r="H32" s="27" t="s">
        <v>21</v>
      </c>
      <c r="I32" s="27" t="s">
        <v>21</v>
      </c>
      <c r="J32" s="25"/>
      <c r="K32" s="35">
        <v>0</v>
      </c>
      <c r="L32" s="25" t="str">
        <f>"0,0000"</f>
        <v>0,0000</v>
      </c>
      <c r="M32" s="32" t="s">
        <v>232</v>
      </c>
    </row>
    <row r="33" spans="1:13">
      <c r="A33" s="25" t="s">
        <v>29</v>
      </c>
      <c r="B33" s="24" t="s">
        <v>137</v>
      </c>
      <c r="C33" s="24" t="s">
        <v>138</v>
      </c>
      <c r="D33" s="24" t="s">
        <v>139</v>
      </c>
      <c r="E33" s="32" t="s">
        <v>241</v>
      </c>
      <c r="F33" s="24" t="s">
        <v>42</v>
      </c>
      <c r="G33" s="26" t="s">
        <v>66</v>
      </c>
      <c r="H33" s="27" t="s">
        <v>70</v>
      </c>
      <c r="I33" s="26" t="s">
        <v>70</v>
      </c>
      <c r="J33" s="25"/>
      <c r="K33" s="35" t="str">
        <f>"152,5"</f>
        <v>152,5</v>
      </c>
      <c r="L33" s="25" t="str">
        <f>"150,0295"</f>
        <v>150,0295</v>
      </c>
      <c r="M33" s="24" t="s">
        <v>140</v>
      </c>
    </row>
    <row r="34" spans="1:13">
      <c r="A34" s="19" t="s">
        <v>29</v>
      </c>
      <c r="B34" s="18" t="s">
        <v>141</v>
      </c>
      <c r="C34" s="18" t="s">
        <v>142</v>
      </c>
      <c r="D34" s="18" t="s">
        <v>143</v>
      </c>
      <c r="E34" s="30" t="s">
        <v>239</v>
      </c>
      <c r="F34" s="18" t="s">
        <v>42</v>
      </c>
      <c r="G34" s="22" t="s">
        <v>22</v>
      </c>
      <c r="H34" s="22" t="s">
        <v>65</v>
      </c>
      <c r="I34" s="22" t="s">
        <v>129</v>
      </c>
      <c r="J34" s="19"/>
      <c r="K34" s="36" t="str">
        <f>"137,5"</f>
        <v>137,5</v>
      </c>
      <c r="L34" s="19" t="str">
        <f>"216,8229"</f>
        <v>216,8229</v>
      </c>
      <c r="M34" s="18" t="s">
        <v>140</v>
      </c>
    </row>
    <row r="35" spans="1:13">
      <c r="B35" s="5" t="s">
        <v>30</v>
      </c>
    </row>
    <row r="36" spans="1:13" ht="15">
      <c r="A36" s="58" t="s">
        <v>144</v>
      </c>
      <c r="B36" s="58"/>
      <c r="C36" s="58"/>
      <c r="D36" s="58"/>
      <c r="E36" s="58"/>
      <c r="F36" s="58"/>
      <c r="G36" s="58"/>
      <c r="H36" s="58"/>
      <c r="I36" s="58"/>
      <c r="J36" s="58"/>
    </row>
    <row r="37" spans="1:13">
      <c r="A37" s="8" t="s">
        <v>29</v>
      </c>
      <c r="B37" s="7" t="s">
        <v>145</v>
      </c>
      <c r="C37" s="7" t="s">
        <v>146</v>
      </c>
      <c r="D37" s="7" t="s">
        <v>147</v>
      </c>
      <c r="E37" s="28" t="s">
        <v>237</v>
      </c>
      <c r="F37" s="7" t="s">
        <v>42</v>
      </c>
      <c r="G37" s="13" t="s">
        <v>148</v>
      </c>
      <c r="H37" s="14" t="s">
        <v>100</v>
      </c>
      <c r="I37" s="14" t="s">
        <v>100</v>
      </c>
      <c r="J37" s="8"/>
      <c r="K37" s="29" t="str">
        <f>"97,5"</f>
        <v>97,5</v>
      </c>
      <c r="L37" s="8" t="str">
        <f>"90,1485"</f>
        <v>90,1485</v>
      </c>
      <c r="M37" s="7" t="s">
        <v>232</v>
      </c>
    </row>
    <row r="38" spans="1:13">
      <c r="B38" s="5" t="s">
        <v>30</v>
      </c>
    </row>
    <row r="39" spans="1:13">
      <c r="B39" s="5" t="s">
        <v>30</v>
      </c>
    </row>
    <row r="40" spans="1:13">
      <c r="B40" s="5" t="s">
        <v>30</v>
      </c>
    </row>
    <row r="41" spans="1:13" ht="18">
      <c r="B41" s="9" t="s">
        <v>23</v>
      </c>
      <c r="C41" s="9"/>
    </row>
    <row r="42" spans="1:13" ht="15">
      <c r="B42" s="15" t="s">
        <v>24</v>
      </c>
      <c r="C42" s="15"/>
    </row>
    <row r="44" spans="1:13" ht="14.25">
      <c r="B44" s="10"/>
      <c r="C44" s="11" t="s">
        <v>72</v>
      </c>
    </row>
    <row r="45" spans="1:13" ht="15">
      <c r="B45" s="12" t="s">
        <v>25</v>
      </c>
      <c r="C45" s="12" t="s">
        <v>26</v>
      </c>
      <c r="D45" s="12" t="s">
        <v>227</v>
      </c>
      <c r="E45" s="12" t="s">
        <v>73</v>
      </c>
      <c r="F45" s="12" t="s">
        <v>27</v>
      </c>
    </row>
    <row r="46" spans="1:13">
      <c r="B46" s="5" t="s">
        <v>121</v>
      </c>
      <c r="C46" s="5" t="s">
        <v>72</v>
      </c>
      <c r="D46" s="6" t="s">
        <v>74</v>
      </c>
      <c r="E46" s="6" t="s">
        <v>124</v>
      </c>
      <c r="F46" s="6" t="s">
        <v>149</v>
      </c>
    </row>
    <row r="47" spans="1:13">
      <c r="B47" s="5" t="s">
        <v>110</v>
      </c>
      <c r="C47" s="5" t="s">
        <v>72</v>
      </c>
      <c r="D47" s="6" t="s">
        <v>75</v>
      </c>
      <c r="E47" s="6" t="s">
        <v>114</v>
      </c>
      <c r="F47" s="6" t="s">
        <v>150</v>
      </c>
    </row>
    <row r="48" spans="1:13">
      <c r="B48" s="5" t="s">
        <v>91</v>
      </c>
      <c r="C48" s="5" t="s">
        <v>72</v>
      </c>
      <c r="D48" s="6" t="s">
        <v>28</v>
      </c>
      <c r="E48" s="6" t="s">
        <v>96</v>
      </c>
      <c r="F48" s="6" t="s">
        <v>151</v>
      </c>
    </row>
    <row r="49" spans="2:2">
      <c r="B49" s="5" t="s">
        <v>30</v>
      </c>
    </row>
    <row r="50" spans="2:2">
      <c r="B50" s="5" t="s">
        <v>30</v>
      </c>
    </row>
  </sheetData>
  <mergeCells count="19">
    <mergeCell ref="A36:J36"/>
    <mergeCell ref="B3:B4"/>
    <mergeCell ref="A8:J8"/>
    <mergeCell ref="A11:J11"/>
    <mergeCell ref="A14:J14"/>
    <mergeCell ref="A17:J17"/>
    <mergeCell ref="A22:J22"/>
    <mergeCell ref="A27:J27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55"/>
  <sheetViews>
    <sheetView workbookViewId="0">
      <selection sqref="A1:M2"/>
    </sheetView>
  </sheetViews>
  <sheetFormatPr defaultRowHeight="12.75"/>
  <cols>
    <col min="1" max="1" width="7.42578125" style="5" bestFit="1" customWidth="1"/>
    <col min="2" max="2" width="19.42578125" style="5" bestFit="1" customWidth="1"/>
    <col min="3" max="3" width="27.42578125" style="5" bestFit="1" customWidth="1"/>
    <col min="4" max="4" width="21.42578125" style="5" bestFit="1" customWidth="1"/>
    <col min="5" max="5" width="10.5703125" style="5" bestFit="1" customWidth="1"/>
    <col min="6" max="6" width="30.42578125" style="5" bestFit="1" customWidth="1"/>
    <col min="7" max="9" width="5.5703125" style="6" customWidth="1"/>
    <col min="10" max="10" width="4.85546875" style="6" customWidth="1"/>
    <col min="11" max="11" width="11.28515625" style="6" bestFit="1" customWidth="1"/>
    <col min="12" max="12" width="8.5703125" style="6" bestFit="1" customWidth="1"/>
    <col min="13" max="13" width="21" style="5" customWidth="1"/>
    <col min="14" max="16384" width="9.140625" style="3"/>
  </cols>
  <sheetData>
    <row r="1" spans="1:13" s="2" customFormat="1" ht="29.1" customHeight="1">
      <c r="A1" s="37" t="s">
        <v>207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.1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6" t="s">
        <v>233</v>
      </c>
      <c r="B3" s="54" t="s">
        <v>0</v>
      </c>
      <c r="C3" s="48" t="s">
        <v>234</v>
      </c>
      <c r="D3" s="48" t="s">
        <v>6</v>
      </c>
      <c r="E3" s="45" t="s">
        <v>235</v>
      </c>
      <c r="F3" s="45" t="s">
        <v>5</v>
      </c>
      <c r="G3" s="45" t="s">
        <v>8</v>
      </c>
      <c r="H3" s="45"/>
      <c r="I3" s="45"/>
      <c r="J3" s="45"/>
      <c r="K3" s="45" t="s">
        <v>76</v>
      </c>
      <c r="L3" s="45" t="s">
        <v>3</v>
      </c>
      <c r="M3" s="50" t="s">
        <v>2</v>
      </c>
    </row>
    <row r="4" spans="1:13" s="1" customFormat="1" ht="21" customHeight="1" thickBot="1">
      <c r="A4" s="47"/>
      <c r="B4" s="55"/>
      <c r="C4" s="49"/>
      <c r="D4" s="49"/>
      <c r="E4" s="49"/>
      <c r="F4" s="49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1"/>
    </row>
    <row r="5" spans="1:13" ht="15">
      <c r="A5" s="52" t="s">
        <v>31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8" t="s">
        <v>29</v>
      </c>
      <c r="B6" s="7" t="s">
        <v>32</v>
      </c>
      <c r="C6" s="7" t="s">
        <v>33</v>
      </c>
      <c r="D6" s="7" t="s">
        <v>34</v>
      </c>
      <c r="E6" s="28" t="s">
        <v>237</v>
      </c>
      <c r="F6" s="7" t="s">
        <v>13</v>
      </c>
      <c r="G6" s="13" t="s">
        <v>35</v>
      </c>
      <c r="H6" s="13" t="s">
        <v>36</v>
      </c>
      <c r="I6" s="14" t="s">
        <v>37</v>
      </c>
      <c r="J6" s="8"/>
      <c r="K6" s="8" t="str">
        <f>"65,0"</f>
        <v>65,0</v>
      </c>
      <c r="L6" s="8" t="str">
        <f>"140,7640"</f>
        <v>140,7640</v>
      </c>
      <c r="M6" s="7" t="s">
        <v>232</v>
      </c>
    </row>
    <row r="7" spans="1:13">
      <c r="B7" s="5" t="s">
        <v>30</v>
      </c>
    </row>
    <row r="8" spans="1:13" ht="15">
      <c r="A8" s="58" t="s">
        <v>38</v>
      </c>
      <c r="B8" s="58"/>
      <c r="C8" s="58"/>
      <c r="D8" s="58"/>
      <c r="E8" s="58"/>
      <c r="F8" s="58"/>
      <c r="G8" s="58"/>
      <c r="H8" s="58"/>
      <c r="I8" s="58"/>
      <c r="J8" s="58"/>
    </row>
    <row r="9" spans="1:13">
      <c r="A9" s="8" t="s">
        <v>29</v>
      </c>
      <c r="B9" s="7" t="s">
        <v>39</v>
      </c>
      <c r="C9" s="7" t="s">
        <v>40</v>
      </c>
      <c r="D9" s="7" t="s">
        <v>41</v>
      </c>
      <c r="E9" s="28" t="s">
        <v>237</v>
      </c>
      <c r="F9" s="7" t="s">
        <v>42</v>
      </c>
      <c r="G9" s="13" t="s">
        <v>36</v>
      </c>
      <c r="H9" s="13" t="s">
        <v>43</v>
      </c>
      <c r="I9" s="14" t="s">
        <v>44</v>
      </c>
      <c r="J9" s="8"/>
      <c r="K9" s="8" t="str">
        <f>"72,5"</f>
        <v>72,5</v>
      </c>
      <c r="L9" s="8" t="str">
        <f>"138,1125"</f>
        <v>138,1125</v>
      </c>
      <c r="M9" s="7" t="s">
        <v>45</v>
      </c>
    </row>
    <row r="10" spans="1:13">
      <c r="B10" s="5" t="s">
        <v>30</v>
      </c>
    </row>
    <row r="11" spans="1:13" ht="15">
      <c r="A11" s="58" t="s">
        <v>46</v>
      </c>
      <c r="B11" s="58"/>
      <c r="C11" s="58"/>
      <c r="D11" s="58"/>
      <c r="E11" s="58"/>
      <c r="F11" s="58"/>
      <c r="G11" s="58"/>
      <c r="H11" s="58"/>
      <c r="I11" s="58"/>
      <c r="J11" s="58"/>
    </row>
    <row r="12" spans="1:13">
      <c r="A12" s="8" t="s">
        <v>29</v>
      </c>
      <c r="B12" s="7" t="s">
        <v>47</v>
      </c>
      <c r="C12" s="7" t="s">
        <v>48</v>
      </c>
      <c r="D12" s="7" t="s">
        <v>49</v>
      </c>
      <c r="E12" s="28" t="s">
        <v>237</v>
      </c>
      <c r="F12" s="7" t="s">
        <v>42</v>
      </c>
      <c r="G12" s="13" t="s">
        <v>50</v>
      </c>
      <c r="H12" s="13" t="s">
        <v>19</v>
      </c>
      <c r="I12" s="13" t="s">
        <v>14</v>
      </c>
      <c r="J12" s="8"/>
      <c r="K12" s="8" t="str">
        <f>"90,0"</f>
        <v>90,0</v>
      </c>
      <c r="L12" s="8" t="str">
        <f>"128,1600"</f>
        <v>128,1600</v>
      </c>
      <c r="M12" s="28" t="s">
        <v>228</v>
      </c>
    </row>
    <row r="13" spans="1:13">
      <c r="B13" s="5" t="s">
        <v>30</v>
      </c>
    </row>
    <row r="14" spans="1:13" ht="15">
      <c r="A14" s="58" t="s">
        <v>31</v>
      </c>
      <c r="B14" s="58"/>
      <c r="C14" s="58"/>
      <c r="D14" s="58"/>
      <c r="E14" s="58"/>
      <c r="F14" s="58"/>
      <c r="G14" s="58"/>
      <c r="H14" s="58"/>
      <c r="I14" s="58"/>
      <c r="J14" s="58"/>
    </row>
    <row r="15" spans="1:13">
      <c r="A15" s="8" t="s">
        <v>29</v>
      </c>
      <c r="B15" s="7" t="s">
        <v>51</v>
      </c>
      <c r="C15" s="7" t="s">
        <v>222</v>
      </c>
      <c r="D15" s="7" t="s">
        <v>52</v>
      </c>
      <c r="E15" s="28" t="s">
        <v>240</v>
      </c>
      <c r="F15" s="7" t="s">
        <v>53</v>
      </c>
      <c r="G15" s="13" t="s">
        <v>54</v>
      </c>
      <c r="H15" s="13" t="s">
        <v>55</v>
      </c>
      <c r="I15" s="13" t="s">
        <v>56</v>
      </c>
      <c r="J15" s="8"/>
      <c r="K15" s="8" t="str">
        <f>"27,5"</f>
        <v>27,5</v>
      </c>
      <c r="L15" s="8" t="str">
        <f>"53,7625"</f>
        <v>53,7625</v>
      </c>
      <c r="M15" s="7" t="s">
        <v>232</v>
      </c>
    </row>
    <row r="16" spans="1:13">
      <c r="B16" s="5" t="s">
        <v>30</v>
      </c>
    </row>
    <row r="17" spans="1:13" ht="15">
      <c r="A17" s="58" t="s">
        <v>57</v>
      </c>
      <c r="B17" s="58"/>
      <c r="C17" s="58"/>
      <c r="D17" s="58"/>
      <c r="E17" s="58"/>
      <c r="F17" s="58"/>
      <c r="G17" s="58"/>
      <c r="H17" s="58"/>
      <c r="I17" s="58"/>
      <c r="J17" s="58"/>
    </row>
    <row r="18" spans="1:13">
      <c r="A18" s="8" t="s">
        <v>29</v>
      </c>
      <c r="B18" s="7" t="s">
        <v>58</v>
      </c>
      <c r="C18" s="7" t="s">
        <v>59</v>
      </c>
      <c r="D18" s="7" t="s">
        <v>60</v>
      </c>
      <c r="E18" s="28" t="s">
        <v>241</v>
      </c>
      <c r="F18" s="7" t="s">
        <v>42</v>
      </c>
      <c r="G18" s="13" t="s">
        <v>21</v>
      </c>
      <c r="H18" s="13" t="s">
        <v>22</v>
      </c>
      <c r="I18" s="13" t="s">
        <v>61</v>
      </c>
      <c r="J18" s="8"/>
      <c r="K18" s="8" t="str">
        <f>"132,5"</f>
        <v>132,5</v>
      </c>
      <c r="L18" s="8" t="str">
        <f>"139,2347"</f>
        <v>139,2347</v>
      </c>
      <c r="M18" s="28" t="s">
        <v>232</v>
      </c>
    </row>
    <row r="19" spans="1:13">
      <c r="B19" s="5" t="s">
        <v>30</v>
      </c>
    </row>
    <row r="20" spans="1:13" ht="15">
      <c r="A20" s="58" t="s">
        <v>46</v>
      </c>
      <c r="B20" s="58"/>
      <c r="C20" s="58"/>
      <c r="D20" s="58"/>
      <c r="E20" s="58"/>
      <c r="F20" s="58"/>
      <c r="G20" s="58"/>
      <c r="H20" s="58"/>
      <c r="I20" s="58"/>
      <c r="J20" s="58"/>
    </row>
    <row r="21" spans="1:13">
      <c r="A21" s="17" t="s">
        <v>29</v>
      </c>
      <c r="B21" s="16" t="s">
        <v>62</v>
      </c>
      <c r="C21" s="16" t="s">
        <v>63</v>
      </c>
      <c r="D21" s="16" t="s">
        <v>64</v>
      </c>
      <c r="E21" s="31" t="s">
        <v>237</v>
      </c>
      <c r="F21" s="16" t="s">
        <v>42</v>
      </c>
      <c r="G21" s="20" t="s">
        <v>65</v>
      </c>
      <c r="H21" s="21" t="s">
        <v>66</v>
      </c>
      <c r="I21" s="21" t="s">
        <v>66</v>
      </c>
      <c r="J21" s="17"/>
      <c r="K21" s="17" t="str">
        <f>"135,0"</f>
        <v>135,0</v>
      </c>
      <c r="L21" s="17" t="str">
        <f>"132,2190"</f>
        <v>132,2190</v>
      </c>
      <c r="M21" s="16" t="s">
        <v>232</v>
      </c>
    </row>
    <row r="22" spans="1:13">
      <c r="A22" s="19" t="s">
        <v>29</v>
      </c>
      <c r="B22" s="18" t="s">
        <v>67</v>
      </c>
      <c r="C22" s="18" t="s">
        <v>68</v>
      </c>
      <c r="D22" s="18" t="s">
        <v>69</v>
      </c>
      <c r="E22" s="30" t="s">
        <v>241</v>
      </c>
      <c r="F22" s="18" t="s">
        <v>42</v>
      </c>
      <c r="G22" s="22" t="s">
        <v>70</v>
      </c>
      <c r="H22" s="23" t="s">
        <v>71</v>
      </c>
      <c r="I22" s="19"/>
      <c r="J22" s="19"/>
      <c r="K22" s="19" t="str">
        <f>"152,5"</f>
        <v>152,5</v>
      </c>
      <c r="L22" s="19" t="str">
        <f>"148,5114"</f>
        <v>148,5114</v>
      </c>
      <c r="M22" s="18" t="s">
        <v>45</v>
      </c>
    </row>
    <row r="23" spans="1:13">
      <c r="B23" s="5" t="s">
        <v>30</v>
      </c>
    </row>
    <row r="24" spans="1:13">
      <c r="B24" s="6"/>
      <c r="C24" s="6"/>
      <c r="D24" s="6"/>
      <c r="F24" s="3"/>
      <c r="G24" s="3"/>
      <c r="H24" s="3"/>
      <c r="I24" s="3"/>
      <c r="J24" s="3"/>
      <c r="K24" s="3"/>
      <c r="L24" s="3"/>
      <c r="M24" s="3"/>
    </row>
    <row r="25" spans="1:13">
      <c r="B25" s="6"/>
      <c r="C25" s="6"/>
      <c r="D25" s="6"/>
      <c r="F25" s="3"/>
      <c r="G25" s="3"/>
      <c r="H25" s="3"/>
      <c r="I25" s="3"/>
      <c r="J25" s="3"/>
      <c r="K25" s="3"/>
      <c r="L25" s="3"/>
      <c r="M25" s="3"/>
    </row>
    <row r="26" spans="1:13">
      <c r="B26" s="6"/>
      <c r="C26" s="6"/>
      <c r="D26" s="6"/>
      <c r="F26" s="3"/>
      <c r="G26" s="3"/>
      <c r="H26" s="3"/>
      <c r="I26" s="3"/>
      <c r="J26" s="3"/>
      <c r="K26" s="3"/>
      <c r="L26" s="3"/>
      <c r="M26" s="3"/>
    </row>
    <row r="27" spans="1:13">
      <c r="B27" s="6"/>
      <c r="C27" s="6"/>
      <c r="D27" s="6"/>
      <c r="F27" s="3"/>
      <c r="G27" s="3"/>
      <c r="H27" s="3"/>
      <c r="I27" s="3"/>
      <c r="J27" s="3"/>
      <c r="K27" s="3"/>
      <c r="L27" s="3"/>
      <c r="M27" s="3"/>
    </row>
    <row r="28" spans="1:13">
      <c r="B28" s="6"/>
      <c r="C28" s="6"/>
      <c r="D28" s="6"/>
      <c r="F28" s="3"/>
      <c r="G28" s="3"/>
      <c r="H28" s="3"/>
      <c r="I28" s="3"/>
      <c r="J28" s="3"/>
      <c r="K28" s="3"/>
      <c r="L28" s="3"/>
      <c r="M28" s="3"/>
    </row>
    <row r="29" spans="1:13">
      <c r="B29" s="6"/>
      <c r="C29" s="6"/>
      <c r="D29" s="6"/>
      <c r="F29" s="3"/>
      <c r="G29" s="3"/>
      <c r="H29" s="3"/>
      <c r="I29" s="3"/>
      <c r="J29" s="3"/>
      <c r="K29" s="3"/>
      <c r="L29" s="3"/>
      <c r="M29" s="3"/>
    </row>
    <row r="30" spans="1:13">
      <c r="B30" s="6"/>
      <c r="C30" s="6"/>
      <c r="D30" s="6"/>
      <c r="F30" s="3"/>
      <c r="G30" s="3"/>
      <c r="H30" s="3"/>
      <c r="I30" s="3"/>
      <c r="J30" s="3"/>
      <c r="K30" s="3"/>
      <c r="L30" s="3"/>
      <c r="M30" s="3"/>
    </row>
    <row r="31" spans="1:13">
      <c r="B31" s="6"/>
      <c r="C31" s="6"/>
      <c r="D31" s="6"/>
      <c r="F31" s="3"/>
      <c r="G31" s="3"/>
      <c r="H31" s="3"/>
      <c r="I31" s="3"/>
      <c r="J31" s="3"/>
      <c r="K31" s="3"/>
      <c r="L31" s="3"/>
      <c r="M31" s="3"/>
    </row>
    <row r="32" spans="1:13">
      <c r="B32" s="6"/>
      <c r="C32" s="6"/>
      <c r="D32" s="6"/>
      <c r="F32" s="3"/>
      <c r="G32" s="3"/>
      <c r="H32" s="3"/>
      <c r="I32" s="3"/>
      <c r="J32" s="3"/>
      <c r="K32" s="3"/>
      <c r="L32" s="3"/>
      <c r="M32" s="3"/>
    </row>
    <row r="33" spans="2:13">
      <c r="B33" s="6"/>
      <c r="C33" s="6"/>
      <c r="D33" s="6"/>
      <c r="F33" s="3"/>
      <c r="G33" s="3"/>
      <c r="H33" s="3"/>
      <c r="I33" s="3"/>
      <c r="J33" s="3"/>
      <c r="K33" s="3"/>
      <c r="L33" s="3"/>
      <c r="M33" s="3"/>
    </row>
    <row r="34" spans="2:13">
      <c r="B34" s="6"/>
      <c r="C34" s="6"/>
      <c r="D34" s="6"/>
      <c r="F34" s="3"/>
      <c r="G34" s="3"/>
      <c r="H34" s="3"/>
      <c r="I34" s="3"/>
      <c r="J34" s="3"/>
      <c r="K34" s="3"/>
      <c r="L34" s="3"/>
      <c r="M34" s="3"/>
    </row>
    <row r="35" spans="2:13">
      <c r="B35" s="6"/>
      <c r="C35" s="6"/>
      <c r="D35" s="6"/>
      <c r="F35" s="3"/>
      <c r="G35" s="3"/>
      <c r="H35" s="3"/>
      <c r="I35" s="3"/>
      <c r="J35" s="3"/>
      <c r="K35" s="3"/>
      <c r="L35" s="3"/>
      <c r="M35" s="3"/>
    </row>
    <row r="36" spans="2:13">
      <c r="B36" s="6"/>
      <c r="C36" s="6"/>
      <c r="D36" s="6"/>
      <c r="F36" s="3"/>
      <c r="G36" s="3"/>
      <c r="H36" s="3"/>
      <c r="I36" s="3"/>
      <c r="J36" s="3"/>
      <c r="K36" s="3"/>
      <c r="L36" s="3"/>
      <c r="M36" s="3"/>
    </row>
    <row r="37" spans="2:13">
      <c r="B37" s="6"/>
      <c r="C37" s="6"/>
      <c r="D37" s="6"/>
      <c r="F37" s="3"/>
      <c r="G37" s="3"/>
      <c r="H37" s="3"/>
      <c r="I37" s="3"/>
      <c r="J37" s="3"/>
      <c r="K37" s="3"/>
      <c r="L37" s="3"/>
      <c r="M37" s="3"/>
    </row>
    <row r="38" spans="2:13">
      <c r="B38" s="6"/>
      <c r="C38" s="6"/>
      <c r="D38" s="6"/>
      <c r="F38" s="3"/>
      <c r="G38" s="3"/>
      <c r="H38" s="3"/>
      <c r="I38" s="3"/>
      <c r="J38" s="3"/>
      <c r="K38" s="3"/>
      <c r="L38" s="3"/>
      <c r="M38" s="3"/>
    </row>
    <row r="39" spans="2:13">
      <c r="B39" s="6"/>
      <c r="C39" s="6"/>
      <c r="D39" s="6"/>
      <c r="F39" s="3"/>
      <c r="G39" s="3"/>
      <c r="H39" s="3"/>
      <c r="I39" s="3"/>
      <c r="J39" s="3"/>
      <c r="K39" s="3"/>
      <c r="L39" s="3"/>
      <c r="M39" s="3"/>
    </row>
    <row r="40" spans="2:13">
      <c r="B40" s="6"/>
      <c r="C40" s="6"/>
      <c r="D40" s="6"/>
      <c r="F40" s="3"/>
      <c r="G40" s="3"/>
      <c r="H40" s="3"/>
      <c r="I40" s="3"/>
      <c r="J40" s="3"/>
      <c r="K40" s="3"/>
      <c r="L40" s="3"/>
      <c r="M40" s="3"/>
    </row>
    <row r="41" spans="2:13">
      <c r="B41" s="6"/>
      <c r="C41" s="6"/>
      <c r="D41" s="6"/>
      <c r="F41" s="3"/>
      <c r="G41" s="3"/>
      <c r="H41" s="3"/>
      <c r="I41" s="3"/>
      <c r="J41" s="3"/>
      <c r="K41" s="3"/>
      <c r="L41" s="3"/>
      <c r="M41" s="3"/>
    </row>
    <row r="42" spans="2:13">
      <c r="B42" s="6"/>
      <c r="C42" s="6"/>
      <c r="D42" s="6"/>
      <c r="F42" s="3"/>
      <c r="G42" s="3"/>
      <c r="H42" s="3"/>
      <c r="I42" s="3"/>
      <c r="J42" s="3"/>
      <c r="K42" s="3"/>
      <c r="L42" s="3"/>
      <c r="M42" s="3"/>
    </row>
    <row r="43" spans="2:13">
      <c r="B43" s="6"/>
      <c r="C43" s="6"/>
      <c r="D43" s="6"/>
      <c r="F43" s="3"/>
      <c r="G43" s="3"/>
      <c r="H43" s="3"/>
      <c r="I43" s="3"/>
      <c r="J43" s="3"/>
      <c r="K43" s="3"/>
      <c r="L43" s="3"/>
      <c r="M43" s="3"/>
    </row>
    <row r="44" spans="2:13">
      <c r="B44" s="6"/>
      <c r="C44" s="6"/>
      <c r="D44" s="6"/>
      <c r="F44" s="3"/>
      <c r="G44" s="3"/>
      <c r="H44" s="3"/>
      <c r="I44" s="3"/>
      <c r="J44" s="3"/>
      <c r="K44" s="3"/>
      <c r="L44" s="3"/>
      <c r="M44" s="3"/>
    </row>
    <row r="45" spans="2:13">
      <c r="B45" s="6"/>
      <c r="C45" s="6"/>
      <c r="D45" s="6"/>
      <c r="F45" s="3"/>
      <c r="G45" s="3"/>
      <c r="H45" s="3"/>
      <c r="I45" s="3"/>
      <c r="J45" s="3"/>
      <c r="K45" s="3"/>
      <c r="L45" s="3"/>
      <c r="M45" s="3"/>
    </row>
    <row r="46" spans="2:13">
      <c r="B46" s="6"/>
      <c r="C46" s="6"/>
      <c r="D46" s="6"/>
      <c r="F46" s="3"/>
      <c r="G46" s="3"/>
      <c r="H46" s="3"/>
      <c r="I46" s="3"/>
      <c r="J46" s="3"/>
      <c r="K46" s="3"/>
      <c r="L46" s="3"/>
      <c r="M46" s="3"/>
    </row>
    <row r="47" spans="2:13">
      <c r="B47" s="6"/>
      <c r="C47" s="6"/>
      <c r="D47" s="6"/>
      <c r="F47" s="3"/>
      <c r="G47" s="3"/>
      <c r="H47" s="3"/>
      <c r="I47" s="3"/>
      <c r="J47" s="3"/>
      <c r="K47" s="3"/>
      <c r="L47" s="3"/>
      <c r="M47" s="3"/>
    </row>
    <row r="48" spans="2:13">
      <c r="B48" s="6"/>
      <c r="C48" s="6"/>
      <c r="D48" s="6"/>
      <c r="F48" s="3"/>
      <c r="G48" s="3"/>
      <c r="H48" s="3"/>
      <c r="I48" s="3"/>
      <c r="J48" s="3"/>
      <c r="K48" s="3"/>
      <c r="L48" s="3"/>
      <c r="M48" s="3"/>
    </row>
    <row r="49" spans="2:13">
      <c r="B49" s="6"/>
      <c r="C49" s="6"/>
      <c r="D49" s="6"/>
      <c r="F49" s="3"/>
      <c r="G49" s="3"/>
      <c r="H49" s="3"/>
      <c r="I49" s="3"/>
      <c r="J49" s="3"/>
      <c r="K49" s="3"/>
      <c r="L49" s="3"/>
      <c r="M49" s="3"/>
    </row>
    <row r="50" spans="2:13">
      <c r="B50" s="6"/>
      <c r="C50" s="6"/>
      <c r="D50" s="6"/>
      <c r="F50" s="3"/>
      <c r="G50" s="3"/>
      <c r="H50" s="3"/>
      <c r="I50" s="3"/>
      <c r="J50" s="3"/>
      <c r="K50" s="3"/>
      <c r="L50" s="3"/>
      <c r="M50" s="3"/>
    </row>
    <row r="51" spans="2:13">
      <c r="B51" s="6"/>
      <c r="C51" s="6"/>
      <c r="D51" s="6"/>
      <c r="F51" s="3"/>
      <c r="G51" s="3"/>
      <c r="H51" s="3"/>
      <c r="I51" s="3"/>
      <c r="J51" s="3"/>
      <c r="K51" s="3"/>
      <c r="L51" s="3"/>
      <c r="M51" s="3"/>
    </row>
    <row r="52" spans="2:13">
      <c r="B52" s="6"/>
      <c r="C52" s="6"/>
      <c r="D52" s="6"/>
      <c r="F52" s="3"/>
      <c r="G52" s="3"/>
      <c r="H52" s="3"/>
      <c r="I52" s="3"/>
      <c r="J52" s="3"/>
      <c r="K52" s="3"/>
      <c r="L52" s="3"/>
      <c r="M52" s="3"/>
    </row>
    <row r="53" spans="2:13">
      <c r="B53" s="6"/>
      <c r="C53" s="6"/>
      <c r="D53" s="6"/>
      <c r="F53" s="3"/>
      <c r="G53" s="3"/>
      <c r="H53" s="3"/>
      <c r="I53" s="3"/>
      <c r="J53" s="3"/>
      <c r="K53" s="3"/>
      <c r="L53" s="3"/>
      <c r="M53" s="3"/>
    </row>
    <row r="54" spans="2:13">
      <c r="B54" s="6"/>
      <c r="C54" s="6"/>
      <c r="D54" s="6"/>
      <c r="F54" s="3"/>
      <c r="G54" s="3"/>
      <c r="H54" s="3"/>
      <c r="I54" s="3"/>
      <c r="J54" s="3"/>
      <c r="K54" s="3"/>
      <c r="L54" s="3"/>
      <c r="M54" s="3"/>
    </row>
    <row r="55" spans="2:13">
      <c r="B55" s="6"/>
      <c r="C55" s="6"/>
      <c r="D55" s="6"/>
      <c r="F55" s="3"/>
      <c r="G55" s="3"/>
      <c r="H55" s="3"/>
      <c r="I55" s="3"/>
      <c r="J55" s="3"/>
      <c r="K55" s="3"/>
      <c r="L55" s="3"/>
      <c r="M55" s="3"/>
    </row>
  </sheetData>
  <mergeCells count="17">
    <mergeCell ref="A20:J20"/>
    <mergeCell ref="A5:J5"/>
    <mergeCell ref="A8:J8"/>
    <mergeCell ref="A11:J11"/>
    <mergeCell ref="A14:J14"/>
    <mergeCell ref="A17:J17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sqref="A1:M2"/>
    </sheetView>
  </sheetViews>
  <sheetFormatPr defaultRowHeight="12.75"/>
  <cols>
    <col min="1" max="1" width="7.42578125" style="5" bestFit="1" customWidth="1"/>
    <col min="2" max="2" width="14.7109375" style="5" bestFit="1" customWidth="1"/>
    <col min="3" max="3" width="26.28515625" style="5" bestFit="1" customWidth="1"/>
    <col min="4" max="4" width="21.42578125" style="5" bestFit="1" customWidth="1"/>
    <col min="5" max="5" width="10.5703125" style="5" bestFit="1" customWidth="1"/>
    <col min="6" max="6" width="30.42578125" style="5" bestFit="1" customWidth="1"/>
    <col min="7" max="9" width="5.5703125" style="6" customWidth="1"/>
    <col min="10" max="10" width="4.85546875" style="6" customWidth="1"/>
    <col min="11" max="11" width="11.28515625" style="6" bestFit="1" customWidth="1"/>
    <col min="12" max="12" width="8.5703125" style="6" bestFit="1" customWidth="1"/>
    <col min="13" max="13" width="17.7109375" style="5" customWidth="1"/>
    <col min="14" max="16384" width="9.140625" style="3"/>
  </cols>
  <sheetData>
    <row r="1" spans="1:13" s="2" customFormat="1" ht="29.1" customHeight="1">
      <c r="A1" s="37" t="s">
        <v>208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.1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6" t="s">
        <v>233</v>
      </c>
      <c r="B3" s="54" t="s">
        <v>0</v>
      </c>
      <c r="C3" s="48" t="s">
        <v>234</v>
      </c>
      <c r="D3" s="48" t="s">
        <v>6</v>
      </c>
      <c r="E3" s="45" t="s">
        <v>235</v>
      </c>
      <c r="F3" s="45" t="s">
        <v>5</v>
      </c>
      <c r="G3" s="45" t="s">
        <v>8</v>
      </c>
      <c r="H3" s="45"/>
      <c r="I3" s="45"/>
      <c r="J3" s="45"/>
      <c r="K3" s="45" t="s">
        <v>76</v>
      </c>
      <c r="L3" s="45" t="s">
        <v>3</v>
      </c>
      <c r="M3" s="50" t="s">
        <v>2</v>
      </c>
    </row>
    <row r="4" spans="1:13" s="1" customFormat="1" ht="21" customHeight="1" thickBot="1">
      <c r="A4" s="47"/>
      <c r="B4" s="55"/>
      <c r="C4" s="49"/>
      <c r="D4" s="49"/>
      <c r="E4" s="49"/>
      <c r="F4" s="49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1"/>
    </row>
    <row r="5" spans="1:13" ht="15">
      <c r="A5" s="52" t="s">
        <v>97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8" t="s">
        <v>29</v>
      </c>
      <c r="B6" s="7" t="s">
        <v>155</v>
      </c>
      <c r="C6" s="7" t="s">
        <v>156</v>
      </c>
      <c r="D6" s="7" t="s">
        <v>157</v>
      </c>
      <c r="E6" s="28" t="s">
        <v>237</v>
      </c>
      <c r="F6" s="7" t="s">
        <v>42</v>
      </c>
      <c r="G6" s="13" t="s">
        <v>66</v>
      </c>
      <c r="H6" s="13" t="s">
        <v>158</v>
      </c>
      <c r="I6" s="14" t="s">
        <v>114</v>
      </c>
      <c r="J6" s="8"/>
      <c r="K6" s="8" t="str">
        <f>"147,5"</f>
        <v>147,5</v>
      </c>
      <c r="L6" s="8" t="str">
        <f>"165,3180"</f>
        <v>165,3180</v>
      </c>
      <c r="M6" s="7" t="s">
        <v>159</v>
      </c>
    </row>
    <row r="7" spans="1:13">
      <c r="B7" s="5" t="s">
        <v>30</v>
      </c>
    </row>
    <row r="8" spans="1:13">
      <c r="B8" s="5" t="s">
        <v>30</v>
      </c>
      <c r="C8" s="6"/>
      <c r="D8" s="6"/>
      <c r="E8" s="6"/>
      <c r="F8" s="6"/>
      <c r="H8" s="5"/>
      <c r="I8" s="3"/>
      <c r="J8" s="3"/>
      <c r="K8" s="3"/>
      <c r="L8" s="3"/>
      <c r="M8" s="3"/>
    </row>
    <row r="9" spans="1:13">
      <c r="B9" s="5" t="s">
        <v>30</v>
      </c>
      <c r="C9" s="6"/>
      <c r="D9" s="6"/>
      <c r="E9" s="6"/>
      <c r="F9" s="6"/>
      <c r="H9" s="5"/>
      <c r="I9" s="3"/>
      <c r="J9" s="3"/>
      <c r="K9" s="3"/>
      <c r="L9" s="3"/>
      <c r="M9" s="3"/>
    </row>
    <row r="10" spans="1:13">
      <c r="B10" s="5" t="s">
        <v>30</v>
      </c>
      <c r="C10" s="6"/>
      <c r="D10" s="6"/>
      <c r="E10" s="6"/>
      <c r="F10" s="6"/>
      <c r="H10" s="5"/>
      <c r="I10" s="3"/>
      <c r="J10" s="3"/>
      <c r="K10" s="3"/>
      <c r="L10" s="3"/>
      <c r="M10" s="3"/>
    </row>
    <row r="11" spans="1:13">
      <c r="B11" s="5" t="s">
        <v>30</v>
      </c>
      <c r="C11" s="6"/>
      <c r="D11" s="6"/>
      <c r="E11" s="6"/>
      <c r="F11" s="6"/>
      <c r="H11" s="5"/>
      <c r="I11" s="3"/>
      <c r="J11" s="3"/>
      <c r="K11" s="3"/>
      <c r="L11" s="3"/>
      <c r="M11" s="3"/>
    </row>
    <row r="12" spans="1:13">
      <c r="B12" s="5" t="s">
        <v>30</v>
      </c>
      <c r="C12" s="6"/>
      <c r="D12" s="6"/>
      <c r="E12" s="6"/>
      <c r="F12" s="6"/>
      <c r="H12" s="5"/>
      <c r="I12" s="3"/>
      <c r="J12" s="3"/>
      <c r="K12" s="3"/>
      <c r="L12" s="3"/>
      <c r="M12" s="3"/>
    </row>
    <row r="13" spans="1:13">
      <c r="B13" s="5" t="s">
        <v>30</v>
      </c>
      <c r="C13" s="6"/>
      <c r="D13" s="6"/>
      <c r="E13" s="6"/>
      <c r="F13" s="6"/>
      <c r="H13" s="5"/>
      <c r="I13" s="3"/>
      <c r="J13" s="3"/>
      <c r="K13" s="3"/>
      <c r="L13" s="3"/>
      <c r="M13" s="3"/>
    </row>
    <row r="14" spans="1:13">
      <c r="B14" s="5" t="s">
        <v>30</v>
      </c>
      <c r="C14" s="6"/>
      <c r="D14" s="6"/>
      <c r="E14" s="6"/>
      <c r="F14" s="6"/>
      <c r="H14" s="5"/>
      <c r="I14" s="3"/>
      <c r="J14" s="3"/>
      <c r="K14" s="3"/>
      <c r="L14" s="3"/>
      <c r="M14" s="3"/>
    </row>
    <row r="15" spans="1:13">
      <c r="B15" s="5" t="s">
        <v>30</v>
      </c>
      <c r="C15" s="6"/>
      <c r="D15" s="6"/>
      <c r="E15" s="6"/>
      <c r="F15" s="6"/>
      <c r="H15" s="5"/>
      <c r="I15" s="3"/>
      <c r="J15" s="3"/>
      <c r="K15" s="3"/>
      <c r="L15" s="3"/>
      <c r="M15" s="3"/>
    </row>
    <row r="16" spans="1:13">
      <c r="B16" s="5" t="s">
        <v>30</v>
      </c>
      <c r="C16" s="6"/>
      <c r="D16" s="6"/>
      <c r="E16" s="6"/>
      <c r="F16" s="6"/>
      <c r="H16" s="5"/>
      <c r="I16" s="3"/>
      <c r="J16" s="3"/>
      <c r="K16" s="3"/>
      <c r="L16" s="3"/>
      <c r="M16" s="3"/>
    </row>
    <row r="17" spans="2:13">
      <c r="B17" s="5" t="s">
        <v>30</v>
      </c>
      <c r="C17" s="6"/>
      <c r="D17" s="6"/>
      <c r="E17" s="6"/>
      <c r="F17" s="6"/>
      <c r="H17" s="5"/>
      <c r="I17" s="3"/>
      <c r="J17" s="3"/>
      <c r="K17" s="3"/>
      <c r="L17" s="3"/>
      <c r="M17" s="3"/>
    </row>
    <row r="18" spans="2:13">
      <c r="B18" s="5" t="s">
        <v>30</v>
      </c>
      <c r="C18" s="6"/>
      <c r="D18" s="6"/>
      <c r="E18" s="6"/>
      <c r="F18" s="6"/>
      <c r="H18" s="5"/>
      <c r="I18" s="3"/>
      <c r="J18" s="3"/>
      <c r="K18" s="3"/>
      <c r="L18" s="3"/>
      <c r="M18" s="3"/>
    </row>
    <row r="19" spans="2:13">
      <c r="B19" s="5" t="s">
        <v>30</v>
      </c>
      <c r="C19" s="6"/>
      <c r="D19" s="6"/>
      <c r="E19" s="6"/>
      <c r="F19" s="6"/>
      <c r="H19" s="5"/>
      <c r="I19" s="3"/>
      <c r="J19" s="3"/>
      <c r="K19" s="3"/>
      <c r="L19" s="3"/>
      <c r="M19" s="3"/>
    </row>
    <row r="20" spans="2:13">
      <c r="B20" s="5" t="s">
        <v>30</v>
      </c>
      <c r="C20" s="6"/>
      <c r="D20" s="6"/>
      <c r="E20" s="6"/>
      <c r="F20" s="6"/>
      <c r="H20" s="5"/>
      <c r="I20" s="3"/>
      <c r="J20" s="3"/>
      <c r="K20" s="3"/>
      <c r="L20" s="3"/>
      <c r="M20" s="3"/>
    </row>
    <row r="21" spans="2:13">
      <c r="B21" s="5" t="s">
        <v>30</v>
      </c>
      <c r="C21" s="6"/>
      <c r="D21" s="6"/>
      <c r="E21" s="6"/>
      <c r="F21" s="6"/>
      <c r="H21" s="5"/>
      <c r="I21" s="3"/>
      <c r="J21" s="3"/>
      <c r="K21" s="3"/>
      <c r="L21" s="3"/>
      <c r="M21" s="3"/>
    </row>
    <row r="22" spans="2:13">
      <c r="C22" s="6"/>
      <c r="D22" s="6"/>
      <c r="E22" s="6"/>
      <c r="F22" s="6"/>
      <c r="H22" s="5"/>
      <c r="I22" s="3"/>
      <c r="J22" s="3"/>
      <c r="K22" s="3"/>
      <c r="L22" s="3"/>
      <c r="M22" s="3"/>
    </row>
    <row r="23" spans="2:13">
      <c r="C23" s="6"/>
      <c r="D23" s="6"/>
      <c r="E23" s="6"/>
      <c r="F23" s="6"/>
      <c r="H23" s="5"/>
      <c r="I23" s="3"/>
      <c r="J23" s="3"/>
      <c r="K23" s="3"/>
      <c r="L23" s="3"/>
      <c r="M23" s="3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sqref="A1:M2"/>
    </sheetView>
  </sheetViews>
  <sheetFormatPr defaultRowHeight="12.75"/>
  <cols>
    <col min="1" max="1" width="7.42578125" style="5" bestFit="1" customWidth="1"/>
    <col min="2" max="2" width="14.140625" style="5" bestFit="1" customWidth="1"/>
    <col min="3" max="3" width="27.7109375" style="5" bestFit="1" customWidth="1"/>
    <col min="4" max="4" width="21.42578125" style="5" bestFit="1" customWidth="1"/>
    <col min="5" max="5" width="10.5703125" style="5" bestFit="1" customWidth="1"/>
    <col min="6" max="6" width="30.42578125" style="5" bestFit="1" customWidth="1"/>
    <col min="7" max="9" width="5.5703125" style="6" customWidth="1"/>
    <col min="10" max="10" width="4.85546875" style="6" customWidth="1"/>
    <col min="11" max="11" width="11.28515625" style="6" bestFit="1" customWidth="1"/>
    <col min="12" max="12" width="8.5703125" style="6" bestFit="1" customWidth="1"/>
    <col min="13" max="13" width="15.28515625" style="5" customWidth="1"/>
    <col min="14" max="16384" width="9.140625" style="3"/>
  </cols>
  <sheetData>
    <row r="1" spans="1:13" s="2" customFormat="1" ht="29.1" customHeight="1">
      <c r="A1" s="37" t="s">
        <v>209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.1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6" t="s">
        <v>233</v>
      </c>
      <c r="B3" s="54" t="s">
        <v>0</v>
      </c>
      <c r="C3" s="48" t="s">
        <v>234</v>
      </c>
      <c r="D3" s="48" t="s">
        <v>6</v>
      </c>
      <c r="E3" s="45" t="s">
        <v>235</v>
      </c>
      <c r="F3" s="45" t="s">
        <v>5</v>
      </c>
      <c r="G3" s="45" t="s">
        <v>9</v>
      </c>
      <c r="H3" s="45"/>
      <c r="I3" s="45"/>
      <c r="J3" s="45"/>
      <c r="K3" s="45" t="s">
        <v>76</v>
      </c>
      <c r="L3" s="45" t="s">
        <v>3</v>
      </c>
      <c r="M3" s="50" t="s">
        <v>2</v>
      </c>
    </row>
    <row r="4" spans="1:13" s="1" customFormat="1" ht="21" customHeight="1" thickBot="1">
      <c r="A4" s="47"/>
      <c r="B4" s="55"/>
      <c r="C4" s="49"/>
      <c r="D4" s="49"/>
      <c r="E4" s="49"/>
      <c r="F4" s="49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1"/>
    </row>
    <row r="5" spans="1:13" ht="15">
      <c r="A5" s="52" t="s">
        <v>97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8" t="s">
        <v>29</v>
      </c>
      <c r="B6" s="7" t="s">
        <v>101</v>
      </c>
      <c r="C6" s="7" t="s">
        <v>216</v>
      </c>
      <c r="D6" s="7" t="s">
        <v>102</v>
      </c>
      <c r="E6" s="28" t="s">
        <v>240</v>
      </c>
      <c r="F6" s="7" t="s">
        <v>42</v>
      </c>
      <c r="G6" s="13" t="s">
        <v>96</v>
      </c>
      <c r="H6" s="13" t="s">
        <v>21</v>
      </c>
      <c r="I6" s="13" t="s">
        <v>22</v>
      </c>
      <c r="J6" s="8"/>
      <c r="K6" s="8" t="str">
        <f>"130,0"</f>
        <v>130,0</v>
      </c>
      <c r="L6" s="8" t="str">
        <f>"146,5360"</f>
        <v>146,5360</v>
      </c>
      <c r="M6" s="7" t="s">
        <v>45</v>
      </c>
    </row>
    <row r="7" spans="1:13">
      <c r="B7" s="5" t="s">
        <v>30</v>
      </c>
    </row>
    <row r="8" spans="1:13">
      <c r="B8" s="5" t="s">
        <v>30</v>
      </c>
      <c r="C8" s="6"/>
      <c r="D8" s="6"/>
      <c r="E8" s="6"/>
      <c r="F8" s="6"/>
      <c r="H8" s="5"/>
      <c r="I8" s="3"/>
      <c r="J8" s="3"/>
      <c r="K8" s="3"/>
      <c r="L8" s="3"/>
      <c r="M8" s="3"/>
    </row>
    <row r="9" spans="1:13">
      <c r="B9" s="5" t="s">
        <v>30</v>
      </c>
      <c r="C9" s="6"/>
      <c r="D9" s="6"/>
      <c r="E9" s="6"/>
      <c r="F9" s="6"/>
      <c r="H9" s="5"/>
      <c r="I9" s="3"/>
      <c r="J9" s="3"/>
      <c r="K9" s="3"/>
      <c r="L9" s="3"/>
      <c r="M9" s="3"/>
    </row>
    <row r="10" spans="1:13">
      <c r="B10" s="5" t="s">
        <v>30</v>
      </c>
      <c r="C10" s="6"/>
      <c r="D10" s="6"/>
      <c r="E10" s="6"/>
      <c r="F10" s="6"/>
      <c r="H10" s="5"/>
      <c r="I10" s="3"/>
      <c r="J10" s="3"/>
      <c r="K10" s="3"/>
      <c r="L10" s="3"/>
      <c r="M10" s="3"/>
    </row>
    <row r="11" spans="1:13">
      <c r="B11" s="5" t="s">
        <v>30</v>
      </c>
      <c r="C11" s="6"/>
      <c r="D11" s="6"/>
      <c r="E11" s="6"/>
      <c r="F11" s="6"/>
      <c r="H11" s="5"/>
      <c r="I11" s="3"/>
      <c r="J11" s="3"/>
      <c r="K11" s="3"/>
      <c r="L11" s="3"/>
      <c r="M11" s="3"/>
    </row>
    <row r="12" spans="1:13">
      <c r="B12" s="5" t="s">
        <v>30</v>
      </c>
      <c r="C12" s="6"/>
      <c r="D12" s="6"/>
      <c r="E12" s="6"/>
      <c r="F12" s="6"/>
      <c r="H12" s="5"/>
      <c r="I12" s="3"/>
      <c r="J12" s="3"/>
      <c r="K12" s="3"/>
      <c r="L12" s="3"/>
      <c r="M12" s="3"/>
    </row>
    <row r="13" spans="1:13">
      <c r="B13" s="5" t="s">
        <v>30</v>
      </c>
      <c r="C13" s="6"/>
      <c r="D13" s="6"/>
      <c r="E13" s="6"/>
      <c r="F13" s="6"/>
      <c r="H13" s="5"/>
      <c r="I13" s="3"/>
      <c r="J13" s="3"/>
      <c r="K13" s="3"/>
      <c r="L13" s="3"/>
      <c r="M13" s="3"/>
    </row>
    <row r="14" spans="1:13">
      <c r="B14" s="5" t="s">
        <v>30</v>
      </c>
      <c r="C14" s="6"/>
      <c r="D14" s="6"/>
      <c r="E14" s="6"/>
      <c r="F14" s="6"/>
      <c r="H14" s="5"/>
      <c r="I14" s="3"/>
      <c r="J14" s="3"/>
      <c r="K14" s="3"/>
      <c r="L14" s="3"/>
      <c r="M14" s="3"/>
    </row>
    <row r="15" spans="1:13">
      <c r="B15" s="5" t="s">
        <v>30</v>
      </c>
      <c r="C15" s="6"/>
      <c r="D15" s="6"/>
      <c r="E15" s="6"/>
      <c r="F15" s="6"/>
      <c r="H15" s="5"/>
      <c r="I15" s="3"/>
      <c r="J15" s="3"/>
      <c r="K15" s="3"/>
      <c r="L15" s="3"/>
      <c r="M15" s="3"/>
    </row>
    <row r="16" spans="1:13">
      <c r="B16" s="5" t="s">
        <v>30</v>
      </c>
      <c r="C16" s="6"/>
      <c r="D16" s="6"/>
      <c r="E16" s="6"/>
      <c r="F16" s="6"/>
      <c r="H16" s="5"/>
      <c r="I16" s="3"/>
      <c r="J16" s="3"/>
      <c r="K16" s="3"/>
      <c r="L16" s="3"/>
      <c r="M16" s="3"/>
    </row>
    <row r="17" spans="2:13">
      <c r="B17" s="5" t="s">
        <v>30</v>
      </c>
      <c r="C17" s="6"/>
      <c r="D17" s="6"/>
      <c r="E17" s="6"/>
      <c r="F17" s="6"/>
      <c r="H17" s="5"/>
      <c r="I17" s="3"/>
      <c r="J17" s="3"/>
      <c r="K17" s="3"/>
      <c r="L17" s="3"/>
      <c r="M17" s="3"/>
    </row>
    <row r="18" spans="2:13">
      <c r="B18" s="5" t="s">
        <v>30</v>
      </c>
      <c r="C18" s="6"/>
      <c r="D18" s="6"/>
      <c r="E18" s="6"/>
      <c r="F18" s="6"/>
      <c r="H18" s="5"/>
      <c r="I18" s="3"/>
      <c r="J18" s="3"/>
      <c r="K18" s="3"/>
      <c r="L18" s="3"/>
      <c r="M18" s="3"/>
    </row>
    <row r="19" spans="2:13">
      <c r="B19" s="5" t="s">
        <v>30</v>
      </c>
      <c r="C19" s="6"/>
      <c r="D19" s="6"/>
      <c r="E19" s="6"/>
      <c r="F19" s="6"/>
      <c r="H19" s="5"/>
      <c r="I19" s="3"/>
      <c r="J19" s="3"/>
      <c r="K19" s="3"/>
      <c r="L19" s="3"/>
      <c r="M19" s="3"/>
    </row>
    <row r="20" spans="2:13">
      <c r="B20" s="5" t="s">
        <v>30</v>
      </c>
      <c r="C20" s="6"/>
      <c r="D20" s="6"/>
      <c r="E20" s="6"/>
      <c r="F20" s="6"/>
      <c r="H20" s="5"/>
      <c r="I20" s="3"/>
      <c r="J20" s="3"/>
      <c r="K20" s="3"/>
      <c r="L20" s="3"/>
      <c r="M20" s="3"/>
    </row>
    <row r="21" spans="2:13">
      <c r="B21" s="5" t="s">
        <v>30</v>
      </c>
      <c r="C21" s="6"/>
      <c r="D21" s="6"/>
      <c r="E21" s="6"/>
      <c r="F21" s="6"/>
      <c r="H21" s="5"/>
      <c r="I21" s="3"/>
      <c r="J21" s="3"/>
      <c r="K21" s="3"/>
      <c r="L21" s="3"/>
      <c r="M21" s="3"/>
    </row>
    <row r="22" spans="2:13">
      <c r="C22" s="6"/>
      <c r="D22" s="6"/>
      <c r="E22" s="6"/>
      <c r="F22" s="6"/>
      <c r="H22" s="5"/>
      <c r="I22" s="3"/>
      <c r="J22" s="3"/>
      <c r="K22" s="3"/>
      <c r="L22" s="3"/>
      <c r="M22" s="3"/>
    </row>
    <row r="23" spans="2:13">
      <c r="C23" s="6"/>
      <c r="D23" s="6"/>
      <c r="E23" s="6"/>
      <c r="F23" s="6"/>
      <c r="H23" s="5"/>
      <c r="I23" s="3"/>
      <c r="J23" s="3"/>
      <c r="K23" s="3"/>
      <c r="L23" s="3"/>
      <c r="M23" s="3"/>
    </row>
    <row r="24" spans="2:13">
      <c r="C24" s="6"/>
      <c r="D24" s="6"/>
      <c r="E24" s="6"/>
      <c r="F24" s="6"/>
      <c r="H24" s="5"/>
      <c r="I24" s="3"/>
      <c r="J24" s="3"/>
      <c r="K24" s="3"/>
      <c r="L24" s="3"/>
      <c r="M24" s="3"/>
    </row>
    <row r="25" spans="2:13">
      <c r="C25" s="6"/>
      <c r="D25" s="6"/>
      <c r="E25" s="6"/>
      <c r="F25" s="6"/>
      <c r="H25" s="5"/>
      <c r="I25" s="3"/>
      <c r="J25" s="3"/>
      <c r="K25" s="3"/>
      <c r="L25" s="3"/>
      <c r="M25" s="3"/>
    </row>
    <row r="26" spans="2:13">
      <c r="C26" s="6"/>
      <c r="D26" s="6"/>
      <c r="E26" s="6"/>
      <c r="F26" s="6"/>
      <c r="H26" s="5"/>
      <c r="I26" s="3"/>
      <c r="J26" s="3"/>
      <c r="K26" s="3"/>
      <c r="L26" s="3"/>
      <c r="M26" s="3"/>
    </row>
    <row r="27" spans="2:13">
      <c r="C27" s="6"/>
      <c r="D27" s="6"/>
      <c r="E27" s="6"/>
      <c r="F27" s="6"/>
      <c r="H27" s="5"/>
      <c r="I27" s="3"/>
      <c r="J27" s="3"/>
      <c r="K27" s="3"/>
      <c r="L27" s="3"/>
      <c r="M27" s="3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Q26"/>
  <sheetViews>
    <sheetView workbookViewId="0">
      <selection sqref="A1:Q2"/>
    </sheetView>
  </sheetViews>
  <sheetFormatPr defaultRowHeight="12.75"/>
  <cols>
    <col min="1" max="1" width="7.42578125" style="5" bestFit="1" customWidth="1"/>
    <col min="2" max="2" width="15.5703125" style="5" customWidth="1"/>
    <col min="3" max="3" width="26.28515625" style="5" bestFit="1" customWidth="1"/>
    <col min="4" max="4" width="21.42578125" style="5" bestFit="1" customWidth="1"/>
    <col min="5" max="5" width="10.5703125" style="5" bestFit="1" customWidth="1"/>
    <col min="6" max="6" width="28.5703125" style="5" bestFit="1" customWidth="1"/>
    <col min="7" max="9" width="4.5703125" style="6" customWidth="1"/>
    <col min="10" max="10" width="4.85546875" style="6" customWidth="1"/>
    <col min="11" max="13" width="4.5703125" style="6" customWidth="1"/>
    <col min="14" max="14" width="6.42578125" style="6" customWidth="1"/>
    <col min="15" max="15" width="7.85546875" style="6" bestFit="1" customWidth="1"/>
    <col min="16" max="16" width="7.5703125" style="6" bestFit="1" customWidth="1"/>
    <col min="17" max="17" width="15.42578125" style="5" bestFit="1" customWidth="1"/>
    <col min="18" max="16384" width="9.140625" style="3"/>
  </cols>
  <sheetData>
    <row r="1" spans="1:17" s="2" customFormat="1" ht="29.1" customHeight="1">
      <c r="A1" s="37" t="s">
        <v>210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40"/>
    </row>
    <row r="2" spans="1:17" s="2" customFormat="1" ht="62.1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</row>
    <row r="3" spans="1:17" s="1" customFormat="1" ht="12.75" customHeight="1">
      <c r="A3" s="46" t="s">
        <v>233</v>
      </c>
      <c r="B3" s="54" t="s">
        <v>0</v>
      </c>
      <c r="C3" s="48" t="s">
        <v>234</v>
      </c>
      <c r="D3" s="48" t="s">
        <v>6</v>
      </c>
      <c r="E3" s="45" t="s">
        <v>235</v>
      </c>
      <c r="F3" s="45" t="s">
        <v>5</v>
      </c>
      <c r="G3" s="45" t="s">
        <v>170</v>
      </c>
      <c r="H3" s="45"/>
      <c r="I3" s="45"/>
      <c r="J3" s="45"/>
      <c r="K3" s="45" t="s">
        <v>176</v>
      </c>
      <c r="L3" s="45"/>
      <c r="M3" s="45"/>
      <c r="N3" s="45"/>
      <c r="O3" s="45" t="s">
        <v>1</v>
      </c>
      <c r="P3" s="45" t="s">
        <v>3</v>
      </c>
      <c r="Q3" s="50" t="s">
        <v>2</v>
      </c>
    </row>
    <row r="4" spans="1:17" s="1" customFormat="1" ht="21" customHeight="1" thickBot="1">
      <c r="A4" s="47"/>
      <c r="B4" s="55"/>
      <c r="C4" s="49"/>
      <c r="D4" s="49"/>
      <c r="E4" s="49"/>
      <c r="F4" s="4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9"/>
      <c r="P4" s="49"/>
      <c r="Q4" s="51"/>
    </row>
    <row r="5" spans="1:17" ht="15">
      <c r="A5" s="52" t="s">
        <v>57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7">
      <c r="A6" s="8" t="s">
        <v>29</v>
      </c>
      <c r="B6" s="7" t="s">
        <v>185</v>
      </c>
      <c r="C6" s="7" t="s">
        <v>186</v>
      </c>
      <c r="D6" s="7" t="s">
        <v>187</v>
      </c>
      <c r="E6" s="28" t="s">
        <v>237</v>
      </c>
      <c r="F6" s="7" t="s">
        <v>94</v>
      </c>
      <c r="G6" s="14" t="s">
        <v>43</v>
      </c>
      <c r="H6" s="13" t="s">
        <v>43</v>
      </c>
      <c r="I6" s="14" t="s">
        <v>44</v>
      </c>
      <c r="J6" s="8"/>
      <c r="K6" s="13" t="s">
        <v>36</v>
      </c>
      <c r="L6" s="14" t="s">
        <v>37</v>
      </c>
      <c r="M6" s="13" t="s">
        <v>43</v>
      </c>
      <c r="N6" s="8"/>
      <c r="O6" s="8" t="str">
        <f>"145,0"</f>
        <v>145,0</v>
      </c>
      <c r="P6" s="8" t="str">
        <f>"95,2215"</f>
        <v>95,2215</v>
      </c>
      <c r="Q6" s="7" t="s">
        <v>232</v>
      </c>
    </row>
    <row r="7" spans="1:17">
      <c r="B7" s="5" t="s">
        <v>30</v>
      </c>
    </row>
    <row r="8" spans="1:17" ht="15">
      <c r="A8" s="58" t="s">
        <v>46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</row>
    <row r="9" spans="1:17">
      <c r="A9" s="8" t="s">
        <v>29</v>
      </c>
      <c r="B9" s="7" t="s">
        <v>199</v>
      </c>
      <c r="C9" s="7" t="s">
        <v>200</v>
      </c>
      <c r="D9" s="7" t="s">
        <v>201</v>
      </c>
      <c r="E9" s="28" t="s">
        <v>237</v>
      </c>
      <c r="F9" s="7" t="s">
        <v>94</v>
      </c>
      <c r="G9" s="13" t="s">
        <v>44</v>
      </c>
      <c r="H9" s="13" t="s">
        <v>50</v>
      </c>
      <c r="I9" s="14" t="s">
        <v>19</v>
      </c>
      <c r="J9" s="8"/>
      <c r="K9" s="13" t="s">
        <v>90</v>
      </c>
      <c r="L9" s="14" t="s">
        <v>198</v>
      </c>
      <c r="M9" s="14" t="s">
        <v>37</v>
      </c>
      <c r="N9" s="8"/>
      <c r="O9" s="8" t="str">
        <f>"142,5"</f>
        <v>142,5</v>
      </c>
      <c r="P9" s="8" t="str">
        <f>"88,0792"</f>
        <v>88,0792</v>
      </c>
      <c r="Q9" s="7" t="s">
        <v>232</v>
      </c>
    </row>
    <row r="10" spans="1:17">
      <c r="B10" s="5" t="s">
        <v>30</v>
      </c>
    </row>
    <row r="11" spans="1:17">
      <c r="B11" s="5" t="s">
        <v>30</v>
      </c>
      <c r="C11" s="6"/>
      <c r="D11" s="6"/>
      <c r="E11" s="6"/>
      <c r="F11" s="6"/>
      <c r="L11" s="5"/>
      <c r="M11" s="3"/>
      <c r="N11" s="3"/>
      <c r="O11" s="3"/>
      <c r="P11" s="3"/>
      <c r="Q11" s="3"/>
    </row>
    <row r="12" spans="1:17">
      <c r="B12" s="5" t="s">
        <v>30</v>
      </c>
      <c r="C12" s="6"/>
      <c r="D12" s="6"/>
      <c r="E12" s="6"/>
      <c r="F12" s="6"/>
      <c r="L12" s="5"/>
      <c r="M12" s="3"/>
      <c r="N12" s="3"/>
      <c r="O12" s="3"/>
      <c r="P12" s="3"/>
      <c r="Q12" s="3"/>
    </row>
    <row r="13" spans="1:17">
      <c r="B13" s="5" t="s">
        <v>30</v>
      </c>
      <c r="C13" s="6"/>
      <c r="D13" s="6"/>
      <c r="E13" s="6"/>
      <c r="F13" s="6"/>
      <c r="L13" s="5"/>
      <c r="M13" s="3"/>
      <c r="N13" s="3"/>
      <c r="O13" s="3"/>
      <c r="P13" s="3"/>
      <c r="Q13" s="3"/>
    </row>
    <row r="14" spans="1:17">
      <c r="B14" s="5" t="s">
        <v>30</v>
      </c>
      <c r="C14" s="6"/>
      <c r="D14" s="6"/>
      <c r="E14" s="6"/>
      <c r="F14" s="6"/>
      <c r="L14" s="5"/>
      <c r="M14" s="3"/>
      <c r="N14" s="3"/>
      <c r="O14" s="3"/>
      <c r="P14" s="3"/>
      <c r="Q14" s="3"/>
    </row>
    <row r="15" spans="1:17">
      <c r="B15" s="5" t="s">
        <v>30</v>
      </c>
      <c r="C15" s="6"/>
      <c r="D15" s="6"/>
      <c r="E15" s="6"/>
      <c r="F15" s="6"/>
      <c r="L15" s="5"/>
      <c r="M15" s="3"/>
      <c r="N15" s="3"/>
      <c r="O15" s="3"/>
      <c r="P15" s="3"/>
      <c r="Q15" s="3"/>
    </row>
    <row r="16" spans="1:17">
      <c r="B16" s="5" t="s">
        <v>30</v>
      </c>
      <c r="C16" s="6"/>
      <c r="D16" s="6"/>
      <c r="E16" s="6"/>
      <c r="F16" s="6"/>
      <c r="L16" s="5"/>
      <c r="M16" s="3"/>
      <c r="N16" s="3"/>
      <c r="O16" s="3"/>
      <c r="P16" s="3"/>
      <c r="Q16" s="3"/>
    </row>
    <row r="17" spans="2:17">
      <c r="B17" s="5" t="s">
        <v>30</v>
      </c>
      <c r="C17" s="6"/>
      <c r="D17" s="6"/>
      <c r="E17" s="6"/>
      <c r="F17" s="6"/>
      <c r="L17" s="5"/>
      <c r="M17" s="3"/>
      <c r="N17" s="3"/>
      <c r="O17" s="3"/>
      <c r="P17" s="3"/>
      <c r="Q17" s="3"/>
    </row>
    <row r="18" spans="2:17">
      <c r="B18" s="5" t="s">
        <v>30</v>
      </c>
      <c r="C18" s="6"/>
      <c r="D18" s="6"/>
      <c r="E18" s="6"/>
      <c r="F18" s="6"/>
      <c r="L18" s="5"/>
      <c r="M18" s="3"/>
      <c r="N18" s="3"/>
      <c r="O18" s="3"/>
      <c r="P18" s="3"/>
      <c r="Q18" s="3"/>
    </row>
    <row r="19" spans="2:17">
      <c r="B19" s="5" t="s">
        <v>30</v>
      </c>
      <c r="C19" s="6"/>
      <c r="D19" s="6"/>
      <c r="E19" s="6"/>
      <c r="F19" s="6"/>
      <c r="L19" s="5"/>
      <c r="M19" s="3"/>
      <c r="N19" s="3"/>
      <c r="O19" s="3"/>
      <c r="P19" s="3"/>
      <c r="Q19" s="3"/>
    </row>
    <row r="20" spans="2:17">
      <c r="B20" s="5" t="s">
        <v>30</v>
      </c>
      <c r="C20" s="6"/>
      <c r="D20" s="6"/>
      <c r="E20" s="6"/>
      <c r="F20" s="6"/>
      <c r="L20" s="5"/>
      <c r="M20" s="3"/>
      <c r="N20" s="3"/>
      <c r="O20" s="3"/>
      <c r="P20" s="3"/>
      <c r="Q20" s="3"/>
    </row>
    <row r="21" spans="2:17">
      <c r="B21" s="5" t="s">
        <v>30</v>
      </c>
      <c r="C21" s="6"/>
      <c r="D21" s="6"/>
      <c r="E21" s="6"/>
      <c r="F21" s="6"/>
      <c r="L21" s="5"/>
      <c r="M21" s="3"/>
      <c r="N21" s="3"/>
      <c r="O21" s="3"/>
      <c r="P21" s="3"/>
      <c r="Q21" s="3"/>
    </row>
    <row r="22" spans="2:17">
      <c r="B22" s="5" t="s">
        <v>30</v>
      </c>
      <c r="C22" s="6"/>
      <c r="D22" s="6"/>
      <c r="E22" s="6"/>
      <c r="F22" s="6"/>
      <c r="L22" s="5"/>
      <c r="M22" s="3"/>
      <c r="N22" s="3"/>
      <c r="O22" s="3"/>
      <c r="P22" s="3"/>
      <c r="Q22" s="3"/>
    </row>
    <row r="23" spans="2:17">
      <c r="B23" s="5" t="s">
        <v>30</v>
      </c>
      <c r="C23" s="6"/>
      <c r="D23" s="6"/>
      <c r="E23" s="6"/>
      <c r="F23" s="6"/>
      <c r="L23" s="5"/>
      <c r="M23" s="3"/>
      <c r="N23" s="3"/>
      <c r="O23" s="3"/>
      <c r="P23" s="3"/>
      <c r="Q23" s="3"/>
    </row>
    <row r="24" spans="2:17">
      <c r="B24" s="5" t="s">
        <v>30</v>
      </c>
      <c r="C24" s="6"/>
      <c r="D24" s="6"/>
      <c r="E24" s="6"/>
      <c r="F24" s="6"/>
      <c r="L24" s="5"/>
      <c r="M24" s="3"/>
      <c r="N24" s="3"/>
      <c r="O24" s="3"/>
      <c r="P24" s="3"/>
      <c r="Q24" s="3"/>
    </row>
    <row r="25" spans="2:17">
      <c r="B25" s="5" t="s">
        <v>30</v>
      </c>
      <c r="C25" s="6"/>
      <c r="D25" s="6"/>
      <c r="E25" s="6"/>
      <c r="F25" s="6"/>
      <c r="L25" s="5"/>
      <c r="M25" s="3"/>
      <c r="N25" s="3"/>
      <c r="O25" s="3"/>
      <c r="P25" s="3"/>
      <c r="Q25" s="3"/>
    </row>
    <row r="26" spans="2:17">
      <c r="C26" s="6"/>
      <c r="D26" s="6"/>
      <c r="E26" s="6"/>
      <c r="F26" s="6"/>
      <c r="L26" s="5"/>
      <c r="M26" s="3"/>
      <c r="N26" s="3"/>
      <c r="O26" s="3"/>
      <c r="P26" s="3"/>
      <c r="Q26" s="3"/>
    </row>
  </sheetData>
  <mergeCells count="14">
    <mergeCell ref="A8:N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GPA ПЛ без экипировки ДК</vt:lpstr>
      <vt:lpstr>GPA Двоеборье без экип ДК</vt:lpstr>
      <vt:lpstr>GPA Двоеборье без экип</vt:lpstr>
      <vt:lpstr>GPA Присед без экипировки ДК</vt:lpstr>
      <vt:lpstr>GPA Жим без экипировки ДК</vt:lpstr>
      <vt:lpstr>GPA Жим без экипировки</vt:lpstr>
      <vt:lpstr>IPO Жим однослой ДК</vt:lpstr>
      <vt:lpstr>GPA Тяга без экипировки ДК</vt:lpstr>
      <vt:lpstr>СПР Пауэрспорт ДК</vt:lpstr>
      <vt:lpstr>СПР Пауэрспорт</vt:lpstr>
      <vt:lpstr>СПР Жим стоя ДК</vt:lpstr>
      <vt:lpstr>СПР Подъем на бицепс ДК</vt:lpstr>
      <vt:lpstr>СПР Подъем на бицепс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катя</cp:lastModifiedBy>
  <cp:lastPrinted>2015-07-16T19:10:53Z</cp:lastPrinted>
  <dcterms:created xsi:type="dcterms:W3CDTF">2002-06-16T13:36:44Z</dcterms:created>
  <dcterms:modified xsi:type="dcterms:W3CDTF">2021-04-22T10:16:11Z</dcterms:modified>
</cp:coreProperties>
</file>