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02327203-99C9-CC4B-B3C6-9E1A147F0087}" xr6:coauthVersionLast="45" xr6:coauthVersionMax="45" xr10:uidLastSave="{00000000-0000-0000-0000-000000000000}"/>
  <bookViews>
    <workbookView xWindow="480" yWindow="460" windowWidth="28320" windowHeight="16120" firstSheet="8" activeTab="14" xr2:uid="{00000000-000D-0000-FFFF-FFFF00000000}"/>
  </bookViews>
  <sheets>
    <sheet name="IPL ПЛ без экипировки ДК" sheetId="23" r:id="rId1"/>
    <sheet name="IPL ПЛ в бинтах" sheetId="24" r:id="rId2"/>
    <sheet name="IPL Присед без экипировки" sheetId="31" r:id="rId3"/>
    <sheet name="IPL Жим без экипировки ДК" sheetId="27" r:id="rId4"/>
    <sheet name="IPL Жим без экипировки" sheetId="26" r:id="rId5"/>
    <sheet name="IPL Жим однослой" sheetId="28" r:id="rId6"/>
    <sheet name="СПР Жим софт однопетельная" sheetId="34" r:id="rId7"/>
    <sheet name="СПР Жим софт многопетельная" sheetId="36" r:id="rId8"/>
    <sheet name="IPL Тяга без экипировки ДК" sheetId="30" r:id="rId9"/>
    <sheet name="IPL Тяга без экипировки" sheetId="29" r:id="rId10"/>
    <sheet name="СПР Пауэрспорт ДК" sheetId="51" r:id="rId11"/>
    <sheet name="СПР Пауэрспорт" sheetId="50" r:id="rId12"/>
    <sheet name="СПР Жим стоя" sheetId="47" r:id="rId13"/>
    <sheet name="СПР Подъем на бицепс ДК" sheetId="49" r:id="rId14"/>
    <sheet name="СПР Подъем на бицепс" sheetId="48" r:id="rId15"/>
    <sheet name="ФЖД ЖД Любители ДК" sheetId="42" r:id="rId16"/>
    <sheet name="ФЖД ЖД Любители" sheetId="38" r:id="rId17"/>
    <sheet name="ФЖД ЖД Военный жим 1_2" sheetId="43" r:id="rId18"/>
    <sheet name="ФЖД Любители жим на макс." sheetId="39" r:id="rId19"/>
    <sheet name="ФЖД Армейский жим на макс" sheetId="46" r:id="rId20"/>
  </sheets>
  <calcPr calcId="191029" calcCompleted="0"/>
</workbook>
</file>

<file path=xl/calcChain.xml><?xml version="1.0" encoding="utf-8"?>
<calcChain xmlns="http://schemas.openxmlformats.org/spreadsheetml/2006/main">
  <c r="P9" i="51" l="1"/>
  <c r="O9" i="51"/>
  <c r="P6" i="51"/>
  <c r="O6" i="51"/>
  <c r="P6" i="50"/>
  <c r="O6" i="50"/>
  <c r="L15" i="49"/>
  <c r="K15" i="49"/>
  <c r="L12" i="49"/>
  <c r="K12" i="49"/>
  <c r="L9" i="49"/>
  <c r="K9" i="49"/>
  <c r="L6" i="49"/>
  <c r="K6" i="49"/>
  <c r="L9" i="48"/>
  <c r="K9" i="48"/>
  <c r="L6" i="48"/>
  <c r="K6" i="48"/>
  <c r="L6" i="47"/>
  <c r="K6" i="47"/>
  <c r="L6" i="46"/>
  <c r="K6" i="46"/>
  <c r="N6" i="43"/>
  <c r="M6" i="43"/>
  <c r="N6" i="42"/>
  <c r="M6" i="42"/>
  <c r="L9" i="39"/>
  <c r="K9" i="39"/>
  <c r="L6" i="39"/>
  <c r="K6" i="39"/>
  <c r="N6" i="38"/>
  <c r="M6" i="38"/>
  <c r="L9" i="36"/>
  <c r="K9" i="36"/>
  <c r="L6" i="36"/>
  <c r="K6" i="36"/>
  <c r="L6" i="34"/>
  <c r="K6" i="34"/>
  <c r="L6" i="31"/>
  <c r="K6" i="31"/>
  <c r="L15" i="30"/>
  <c r="K15" i="30"/>
  <c r="L12" i="30"/>
  <c r="K12" i="30"/>
  <c r="L9" i="30"/>
  <c r="K9" i="30"/>
  <c r="L6" i="30"/>
  <c r="K6" i="30"/>
  <c r="L12" i="29"/>
  <c r="K12" i="29"/>
  <c r="L9" i="29"/>
  <c r="K9" i="29"/>
  <c r="L6" i="29"/>
  <c r="K6" i="29"/>
  <c r="L6" i="28"/>
  <c r="K6" i="28"/>
  <c r="L21" i="27"/>
  <c r="K21" i="27"/>
  <c r="L18" i="27"/>
  <c r="K18" i="27"/>
  <c r="L17" i="27"/>
  <c r="K17" i="27"/>
  <c r="L14" i="27"/>
  <c r="K14" i="27"/>
  <c r="L13" i="27"/>
  <c r="K13" i="27"/>
  <c r="L10" i="27"/>
  <c r="K10" i="27"/>
  <c r="L9" i="27"/>
  <c r="K9" i="27"/>
  <c r="L6" i="27"/>
  <c r="K6" i="27"/>
  <c r="L13" i="26"/>
  <c r="K13" i="26"/>
  <c r="L10" i="26"/>
  <c r="K10" i="26"/>
  <c r="L9" i="26"/>
  <c r="K9" i="26"/>
  <c r="L6" i="26"/>
  <c r="K6" i="26"/>
  <c r="T6" i="24"/>
  <c r="S6" i="24"/>
  <c r="T12" i="23"/>
  <c r="S12" i="23"/>
  <c r="T9" i="23"/>
  <c r="S9" i="23"/>
  <c r="T6" i="23"/>
  <c r="S6" i="23"/>
</calcChain>
</file>

<file path=xl/sharedStrings.xml><?xml version="1.0" encoding="utf-8"?>
<sst xmlns="http://schemas.openxmlformats.org/spreadsheetml/2006/main" count="1140" uniqueCount="292">
  <si>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</si>
  <si>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</si>
  <si>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</si>
  <si>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</si>
  <si>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</si>
  <si>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</si>
  <si>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</si>
  <si>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</si>
  <si>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</si>
  <si>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Лукина Ксения</t>
  </si>
  <si>
    <t>30,10</t>
  </si>
  <si>
    <t xml:space="preserve">Люберцы/Московская область </t>
  </si>
  <si>
    <t>21,0</t>
  </si>
  <si>
    <t xml:space="preserve">Москва </t>
  </si>
  <si>
    <t>Результат</t>
  </si>
  <si>
    <t>1</t>
  </si>
  <si>
    <t/>
  </si>
  <si>
    <t xml:space="preserve">Балашиха/Московская область </t>
  </si>
  <si>
    <t>120,0</t>
  </si>
  <si>
    <t>110,0</t>
  </si>
  <si>
    <t>ВЕСОВАЯ КАТЕГОРИЯ   90</t>
  </si>
  <si>
    <t>ВЕСОВАЯ КАТЕГОРИЯ   100</t>
  </si>
  <si>
    <t>Фирсов Алексей</t>
  </si>
  <si>
    <t>Открытая (29.12.1988)/32</t>
  </si>
  <si>
    <t>93,40</t>
  </si>
  <si>
    <t>ВЕСОВАЯ КАТЕГОРИЯ   67.5</t>
  </si>
  <si>
    <t>55,0</t>
  </si>
  <si>
    <t>57,5</t>
  </si>
  <si>
    <t>60,0</t>
  </si>
  <si>
    <t>65,0</t>
  </si>
  <si>
    <t>67,5</t>
  </si>
  <si>
    <t>ВЕСОВАЯ КАТЕГОРИЯ   82.5</t>
  </si>
  <si>
    <t>50,0</t>
  </si>
  <si>
    <t>32,5</t>
  </si>
  <si>
    <t>127,5</t>
  </si>
  <si>
    <t>100,0</t>
  </si>
  <si>
    <t>ВЕСОВАЯ КАТЕГОРИЯ   80</t>
  </si>
  <si>
    <t>90,0</t>
  </si>
  <si>
    <t xml:space="preserve">Домодедово/Московская область </t>
  </si>
  <si>
    <t>75,0</t>
  </si>
  <si>
    <t>85,0</t>
  </si>
  <si>
    <t>95,0</t>
  </si>
  <si>
    <t>70,0</t>
  </si>
  <si>
    <t>Приседание</t>
  </si>
  <si>
    <t>Жим лёжа</t>
  </si>
  <si>
    <t>Становая тяга</t>
  </si>
  <si>
    <t>ВЕСОВАЯ КАТЕГОРИЯ   60</t>
  </si>
  <si>
    <t>Корчагина Оксана</t>
  </si>
  <si>
    <t>Открытая (22.08.1984)/37</t>
  </si>
  <si>
    <t>59,50</t>
  </si>
  <si>
    <t xml:space="preserve">Пушкино/Московская область </t>
  </si>
  <si>
    <t>92,5</t>
  </si>
  <si>
    <t>97,5</t>
  </si>
  <si>
    <t>107,5</t>
  </si>
  <si>
    <t>112,5</t>
  </si>
  <si>
    <t>Арифуллина Карина</t>
  </si>
  <si>
    <t>Девушки 15-19 (29.10.2004)/17</t>
  </si>
  <si>
    <t>66,20</t>
  </si>
  <si>
    <t xml:space="preserve">Кашира/Московская область </t>
  </si>
  <si>
    <t>105,0</t>
  </si>
  <si>
    <t>130,0</t>
  </si>
  <si>
    <t>Бабанов Станислав</t>
  </si>
  <si>
    <t>Открытая (21.05.1983)/38</t>
  </si>
  <si>
    <t>87,80</t>
  </si>
  <si>
    <t xml:space="preserve">Тамбов/Тамбовская область </t>
  </si>
  <si>
    <t>160,0</t>
  </si>
  <si>
    <t>165,0</t>
  </si>
  <si>
    <t>175,0</t>
  </si>
  <si>
    <t>122,5</t>
  </si>
  <si>
    <t>185,0</t>
  </si>
  <si>
    <t>190,0</t>
  </si>
  <si>
    <t>195,0</t>
  </si>
  <si>
    <t>272,5</t>
  </si>
  <si>
    <t>Идармачев Ибрагим</t>
  </si>
  <si>
    <t>Открытая (17.07.1985)/36</t>
  </si>
  <si>
    <t>90,30</t>
  </si>
  <si>
    <t>200,0</t>
  </si>
  <si>
    <t>215,0</t>
  </si>
  <si>
    <t>230,0</t>
  </si>
  <si>
    <t>140,0</t>
  </si>
  <si>
    <t>150,0</t>
  </si>
  <si>
    <t>210,0</t>
  </si>
  <si>
    <t>240,0</t>
  </si>
  <si>
    <t>Воробьев Алексей</t>
  </si>
  <si>
    <t>Открытая (14.01.1983)/38</t>
  </si>
  <si>
    <t>78,30</t>
  </si>
  <si>
    <t xml:space="preserve">Раменское/Московская область </t>
  </si>
  <si>
    <t>135,0</t>
  </si>
  <si>
    <t>142,5</t>
  </si>
  <si>
    <t>145,0</t>
  </si>
  <si>
    <t>Елизаров Роман</t>
  </si>
  <si>
    <t>Открытая (30.09.1992)/29</t>
  </si>
  <si>
    <t>93,70</t>
  </si>
  <si>
    <t xml:space="preserve">Московский/Московская область </t>
  </si>
  <si>
    <t>170,0</t>
  </si>
  <si>
    <t>180,0</t>
  </si>
  <si>
    <t>Львов Сергей</t>
  </si>
  <si>
    <t>Открытая (05.05.1979)/42</t>
  </si>
  <si>
    <t>96,60</t>
  </si>
  <si>
    <t>172,5</t>
  </si>
  <si>
    <t>ВЕСОВАЯ КАТЕГОРИЯ   125</t>
  </si>
  <si>
    <t>Железнов Дмитрий</t>
  </si>
  <si>
    <t>Открытая (24.01.1993)/28</t>
  </si>
  <si>
    <t>124,90</t>
  </si>
  <si>
    <t xml:space="preserve">Бронницы/Московская область </t>
  </si>
  <si>
    <t>245,0</t>
  </si>
  <si>
    <t>2</t>
  </si>
  <si>
    <t>ВЕСОВАЯ КАТЕГОРИЯ   75</t>
  </si>
  <si>
    <t>Лашков Дмитрий</t>
  </si>
  <si>
    <t>Юноши 15-19 (15.07.2003)/18</t>
  </si>
  <si>
    <t>73,60</t>
  </si>
  <si>
    <t>117,5</t>
  </si>
  <si>
    <t>Игошин Виталий</t>
  </si>
  <si>
    <t>Открытая (08.02.1991)/30</t>
  </si>
  <si>
    <t>79,40</t>
  </si>
  <si>
    <t xml:space="preserve">Жуковский/Московская область </t>
  </si>
  <si>
    <t>Желябовский Дмитрий</t>
  </si>
  <si>
    <t>79,90</t>
  </si>
  <si>
    <t>132,5</t>
  </si>
  <si>
    <t>Фролов Станислав</t>
  </si>
  <si>
    <t>Открытая (15.09.1991)/30</t>
  </si>
  <si>
    <t>89,80</t>
  </si>
  <si>
    <t>177,5</t>
  </si>
  <si>
    <t>182,5</t>
  </si>
  <si>
    <t>187,5</t>
  </si>
  <si>
    <t>Задков Сергей</t>
  </si>
  <si>
    <t>Открытая (19.11.1987)/34</t>
  </si>
  <si>
    <t>86,00</t>
  </si>
  <si>
    <t xml:space="preserve">Чехов/Московская область </t>
  </si>
  <si>
    <t>157,5</t>
  </si>
  <si>
    <t>162,5</t>
  </si>
  <si>
    <t>167,5</t>
  </si>
  <si>
    <t>220,0</t>
  </si>
  <si>
    <t>ВЕСОВАЯ КАТЕГОРИЯ   110</t>
  </si>
  <si>
    <t>Зарубьев Максим</t>
  </si>
  <si>
    <t>Открытая (25.05.1989)/32</t>
  </si>
  <si>
    <t>108,20</t>
  </si>
  <si>
    <t xml:space="preserve">Краснодар/Краснодарский край </t>
  </si>
  <si>
    <t>Фомин Павел</t>
  </si>
  <si>
    <t>Открытая (16.05.1979)/42</t>
  </si>
  <si>
    <t>103,70</t>
  </si>
  <si>
    <t>155,0</t>
  </si>
  <si>
    <t>Краснов Илья</t>
  </si>
  <si>
    <t>118,10</t>
  </si>
  <si>
    <t>82,5</t>
  </si>
  <si>
    <t>Толстов Станислав</t>
  </si>
  <si>
    <t>Открытая (08.12.1988)/33</t>
  </si>
  <si>
    <t>108,70</t>
  </si>
  <si>
    <t>217,5</t>
  </si>
  <si>
    <t>222,5</t>
  </si>
  <si>
    <t>Митин Андрей</t>
  </si>
  <si>
    <t>74,40</t>
  </si>
  <si>
    <t xml:space="preserve">Томилино/Московская область </t>
  </si>
  <si>
    <t>Арзуманян Артур</t>
  </si>
  <si>
    <t>Открытая (28.12.1999)/21</t>
  </si>
  <si>
    <t>97,30</t>
  </si>
  <si>
    <t xml:space="preserve">Железноводск/Ставропольский край </t>
  </si>
  <si>
    <t>270,0</t>
  </si>
  <si>
    <t>285,0</t>
  </si>
  <si>
    <t>300,0</t>
  </si>
  <si>
    <t>Макаренко Алексей</t>
  </si>
  <si>
    <t>Открытая (22.02.1981)/40</t>
  </si>
  <si>
    <t>118,50</t>
  </si>
  <si>
    <t xml:space="preserve">Подольск/Московская область </t>
  </si>
  <si>
    <t>Соичкина Ольга</t>
  </si>
  <si>
    <t>Открытая (26.05.1986)/35</t>
  </si>
  <si>
    <t>75,00</t>
  </si>
  <si>
    <t>115,0</t>
  </si>
  <si>
    <t>Савицкий Егор</t>
  </si>
  <si>
    <t>Юноши 15-19 (13.09.2003)/18</t>
  </si>
  <si>
    <t>73,30</t>
  </si>
  <si>
    <t>207,5</t>
  </si>
  <si>
    <t>Кунцевич Артём</t>
  </si>
  <si>
    <t>Открытая (12.11.1992)/29</t>
  </si>
  <si>
    <t>93,60</t>
  </si>
  <si>
    <t>232,5</t>
  </si>
  <si>
    <t xml:space="preserve">Кунцевич А. </t>
  </si>
  <si>
    <t>Герасимчик Дмитрий</t>
  </si>
  <si>
    <t>Открытая (16.05.1994)/27</t>
  </si>
  <si>
    <t>116,10</t>
  </si>
  <si>
    <t>242,5</t>
  </si>
  <si>
    <t>255,0</t>
  </si>
  <si>
    <t>Илюшин Руслан</t>
  </si>
  <si>
    <t>Открытая (25.02.1991)/30</t>
  </si>
  <si>
    <t>92,50</t>
  </si>
  <si>
    <t>262,5</t>
  </si>
  <si>
    <t>282,5</t>
  </si>
  <si>
    <t>Волков Алексей</t>
  </si>
  <si>
    <t>Открытая (03.05.1985)/36</t>
  </si>
  <si>
    <t>81,50</t>
  </si>
  <si>
    <t xml:space="preserve">Серпухов/Московская область </t>
  </si>
  <si>
    <t>Бардаков Матвей</t>
  </si>
  <si>
    <t>96,30</t>
  </si>
  <si>
    <t>Терещенков Александр</t>
  </si>
  <si>
    <t>Открытая (17.11.1988)/33</t>
  </si>
  <si>
    <t>89,30</t>
  </si>
  <si>
    <t xml:space="preserve">Обнинск/Калужская область </t>
  </si>
  <si>
    <t>23,0</t>
  </si>
  <si>
    <t>Соколов Сергей</t>
  </si>
  <si>
    <t>Мастера 70+ (07.09.1950)/71</t>
  </si>
  <si>
    <t>87,90</t>
  </si>
  <si>
    <t>Семенов Роман</t>
  </si>
  <si>
    <t>Открытая (12.11.1979)/42</t>
  </si>
  <si>
    <t>98,60</t>
  </si>
  <si>
    <t xml:space="preserve">Королёв/Московская область </t>
  </si>
  <si>
    <t>205,0</t>
  </si>
  <si>
    <t>213,0</t>
  </si>
  <si>
    <t>Чугунов Максим</t>
  </si>
  <si>
    <t>Открытая (23.01.1977)/44</t>
  </si>
  <si>
    <t xml:space="preserve">Реутов/Московская область </t>
  </si>
  <si>
    <t>125,0</t>
  </si>
  <si>
    <t>40,0</t>
  </si>
  <si>
    <t>78,40</t>
  </si>
  <si>
    <t>Жим стоя</t>
  </si>
  <si>
    <t>ВЕСОВАЯ КАТЕГОРИЯ   120</t>
  </si>
  <si>
    <t>Баранов Александр</t>
  </si>
  <si>
    <t>Открытая (15.01.1986)/35</t>
  </si>
  <si>
    <t>115,10</t>
  </si>
  <si>
    <t>Свиридов Вадим</t>
  </si>
  <si>
    <t>Открытая (22.04.1996)/25</t>
  </si>
  <si>
    <t>83,70</t>
  </si>
  <si>
    <t>62,5</t>
  </si>
  <si>
    <t>115,50</t>
  </si>
  <si>
    <t>80,0</t>
  </si>
  <si>
    <t>ВЕСОВАЯ КАТЕГОРИЯ   52</t>
  </si>
  <si>
    <t>22,0</t>
  </si>
  <si>
    <t>Колесников Василий</t>
  </si>
  <si>
    <t>Открытая (17.02.1994)/27</t>
  </si>
  <si>
    <t>66,40</t>
  </si>
  <si>
    <t>66,0</t>
  </si>
  <si>
    <t>66,5</t>
  </si>
  <si>
    <t>Шибанова Наталья</t>
  </si>
  <si>
    <t>65,90</t>
  </si>
  <si>
    <t>37,5</t>
  </si>
  <si>
    <t>42,5</t>
  </si>
  <si>
    <t>Герасимчик Д.</t>
  </si>
  <si>
    <t xml:space="preserve">Лукин М. </t>
  </si>
  <si>
    <t>Крылов В.</t>
  </si>
  <si>
    <t>Белоусов И.</t>
  </si>
  <si>
    <t>Самардин А.</t>
  </si>
  <si>
    <t>Ушков И.</t>
  </si>
  <si>
    <t>Арзуманян А.</t>
  </si>
  <si>
    <t>Ермолаев Я.</t>
  </si>
  <si>
    <t>Минаев А.</t>
  </si>
  <si>
    <t>Абдуллин М.</t>
  </si>
  <si>
    <t>Алексей С.</t>
  </si>
  <si>
    <t xml:space="preserve">Юдин Г. </t>
  </si>
  <si>
    <t>Самостоятельно</t>
  </si>
  <si>
    <t>Юдин Г.</t>
  </si>
  <si>
    <t>Москвин А.</t>
  </si>
  <si>
    <t>Открытый мастерский турнир "Lime Gym Cup"
СПР Пауэрспорт ДК
Раменское/Московская область, 26 декабря 2021 года</t>
  </si>
  <si>
    <t>Открытый мастерский турнир "Lime Gym Cup"
СПР Пауэрспорт
Раменское/Московская область, 26 декабря 2021 года</t>
  </si>
  <si>
    <t>Открытый мастерский турнир "Lime Gym Cup"
СПР Строгий подъем штанги на бицепс ДК
Раменское/Московская область, 26 декабря 2021 года</t>
  </si>
  <si>
    <t>Открытый мастерский турнир "Lime Gym Cup"
СПР Строгий подъем штанги на бицепс
Раменское/Московская область, 26 декабря 2021 года</t>
  </si>
  <si>
    <t>Открытый мастерский турнир "Lime Gym Cup"
СПР Жим штанги стоя
Раменское/Московская область, 26 декабря 2021 года</t>
  </si>
  <si>
    <t>Открытый мастерский турнир "Lime Gym Cup"
ФЖД Армейский жим на максимум
Раменское/Московская область, 26 декабря 2021 года</t>
  </si>
  <si>
    <t>Открытый мастерский турнир "Lime Gym Cup"
ФЖД Военный жим двоеборье 1/2 веса
Раменское/Московская область, 26 декабря 2021 года</t>
  </si>
  <si>
    <t>Открытый мастерский турнир "Lime Gym Cup"
ФЖД Любители с ДК двоеборье
Раменское/Московская область, 26 декабря 2021 года</t>
  </si>
  <si>
    <t>Открытый мастерский турнир "Lime Gym Cup"
ФЖД Любители жим на максимум
Раменское/Московская область, 26 декабря 2021 года</t>
  </si>
  <si>
    <t>Открытый мастерский турнир "Lime Gym Cup"
ФЖД Любители двоеборье
Раменское/Московская область, 26 декабря 2021 года</t>
  </si>
  <si>
    <t>Открытый мастерский турнир "Lime Gym Cup"
СПР Жим лежа в многопетельной софт экипировке
Раменское/Московская область, 26 декабря 2021 года</t>
  </si>
  <si>
    <t>Открытый мастерский турнир "Lime Gym Cup"
СПР Жим лежа в однопетельной софт экипировке
Раменское/Московская область, 26 декабря 2021 года</t>
  </si>
  <si>
    <t>Открытый мастерский турнир "Lime Gym Cup"
IPL Присед без экипировки
Раменское/Московская область, 26 декабря 2021 года</t>
  </si>
  <si>
    <t>Открытый мастерский турнир "Lime Gym Cup"
IPL Становая тяга без экипировки ДК
Раменское/Московская область, 26 декабря 2021 года</t>
  </si>
  <si>
    <t>Открытый мастерский турнир "Lime Gym Cup"
IPL Становая тяга без экипировки
Раменское/Московская область, 26 декабря 2021 года</t>
  </si>
  <si>
    <t>Открытый мастерский турнир "Lime Gym Cup"
IPL Жим лежа в однослойной экипировке
Раменское/Московская область, 26 декабря 2021 года</t>
  </si>
  <si>
    <t>Открытый мастерский турнир "Lime Gym Cup"
IPL Жим лежа без экипировки ДК
Раменское/Московская область, 26 декабря 2021 года</t>
  </si>
  <si>
    <t>Открытый мастерский турнир "Lime Gym Cup"
IPL Жим лежа без экипировки
Раменское/Московская область, 26 декабря 2021 года</t>
  </si>
  <si>
    <t>Открытый мастерский турнир "Lime Gym Cup"
IPL Пауэрлифтинг в бинтах
Раменское/Московская область, 26 декабря 2021 года</t>
  </si>
  <si>
    <t>Открытый мастерский турнир "Lime Gym Cup"
IPL Пауэрлифтинг без экипировки ДК
Раменское/Московская область, 26 декабря 2021 года</t>
  </si>
  <si>
    <t>Мастера 40-49 (24.10.1975)/46</t>
  </si>
  <si>
    <t>Девушки 13-19 (28.04.2012)/9</t>
  </si>
  <si>
    <t>Мастера 40-44 (02.10.1978)/43</t>
  </si>
  <si>
    <t>Юноши 13-19 (24.10.2003)/18</t>
  </si>
  <si>
    <t>Юниоры 20-23 (17.11.1999)/22</t>
  </si>
  <si>
    <t>Мастера 50-54 (04.04.1970)/51</t>
  </si>
  <si>
    <t xml:space="preserve">Махачкала/Республика Дагестан </t>
  </si>
  <si>
    <t xml:space="preserve">Железнов М., Кочетков И. </t>
  </si>
  <si>
    <t xml:space="preserve">Орехово-Зуево/Московская область  </t>
  </si>
  <si>
    <t xml:space="preserve">Ермолаев В. </t>
  </si>
  <si>
    <t>Многоповторный жим</t>
  </si>
  <si>
    <t>№</t>
  </si>
  <si>
    <t xml:space="preserve">
Дата рождения/Возраст</t>
  </si>
  <si>
    <t>Возрастная группа</t>
  </si>
  <si>
    <t>O</t>
  </si>
  <si>
    <t>M7</t>
  </si>
  <si>
    <t>M1</t>
  </si>
  <si>
    <t>T</t>
  </si>
  <si>
    <t>M3</t>
  </si>
  <si>
    <t>J</t>
  </si>
  <si>
    <t>Жим</t>
  </si>
  <si>
    <t>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</si>
</sst>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7B137-C540-4700-A269-2B54331601DE}">
  <dimension ref="A1:U3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8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8.5" style="5" bestFit="1" customWidth="1"/>
    <col min="22" max="16384" width="9.1640625" style="3"/>
  </cols>
  <sheetData>
    <row r="1" spans="1:21" s="2" customFormat="1" ht="29" customHeight="1">
      <c r="A1" s="33" t="s">
        <v>269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43</v>
      </c>
      <c r="H3" s="27"/>
      <c r="I3" s="27"/>
      <c r="J3" s="27"/>
      <c r="K3" s="27" t="s">
        <v>44</v>
      </c>
      <c r="L3" s="27"/>
      <c r="M3" s="27"/>
      <c r="N3" s="27"/>
      <c r="O3" s="27" t="s">
        <v>45</v>
      </c>
      <c r="P3" s="27"/>
      <c r="Q3" s="27"/>
      <c r="R3" s="27"/>
      <c r="S3" s="27" t="s">
        <v>1</v>
      </c>
      <c r="T3" s="27" t="s">
        <v>3</v>
      </c>
      <c r="U3" s="29" t="s">
        <v>2</v>
      </c>
    </row>
    <row r="4" spans="1:21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8"/>
      <c r="T4" s="28"/>
      <c r="U4" s="30"/>
    </row>
    <row r="5" spans="1:21" ht="16">
      <c r="A5" s="31" t="s">
        <v>46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21">
      <c r="A6" s="8" t="s">
        <v>15</v>
      </c>
      <c r="B6" s="7" t="s">
        <v>47</v>
      </c>
      <c r="C6" s="7" t="s">
        <v>48</v>
      </c>
      <c r="D6" s="7" t="s">
        <v>49</v>
      </c>
      <c r="E6" s="7" t="s">
        <v>284</v>
      </c>
      <c r="F6" s="7" t="s">
        <v>50</v>
      </c>
      <c r="G6" s="9" t="s">
        <v>51</v>
      </c>
      <c r="H6" s="9" t="s">
        <v>52</v>
      </c>
      <c r="I6" s="9" t="s">
        <v>35</v>
      </c>
      <c r="J6" s="8"/>
      <c r="K6" s="9" t="s">
        <v>26</v>
      </c>
      <c r="L6" s="9" t="s">
        <v>27</v>
      </c>
      <c r="M6" s="9" t="s">
        <v>28</v>
      </c>
      <c r="N6" s="8"/>
      <c r="O6" s="9" t="s">
        <v>35</v>
      </c>
      <c r="P6" s="9" t="s">
        <v>53</v>
      </c>
      <c r="Q6" s="9" t="s">
        <v>54</v>
      </c>
      <c r="R6" s="8"/>
      <c r="S6" s="8" t="str">
        <f>"272,5"</f>
        <v>272,5</v>
      </c>
      <c r="T6" s="8" t="str">
        <f>"305,7722"</f>
        <v>305,7722</v>
      </c>
      <c r="U6" s="7" t="s">
        <v>248</v>
      </c>
    </row>
    <row r="7" spans="1:21">
      <c r="B7" s="5" t="s">
        <v>16</v>
      </c>
    </row>
    <row r="8" spans="1:21" ht="16">
      <c r="A8" s="23" t="s">
        <v>25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21">
      <c r="A9" s="8" t="s">
        <v>15</v>
      </c>
      <c r="B9" s="7" t="s">
        <v>55</v>
      </c>
      <c r="C9" s="7" t="s">
        <v>56</v>
      </c>
      <c r="D9" s="7" t="s">
        <v>57</v>
      </c>
      <c r="E9" s="7" t="s">
        <v>287</v>
      </c>
      <c r="F9" s="7" t="s">
        <v>58</v>
      </c>
      <c r="G9" s="10" t="s">
        <v>41</v>
      </c>
      <c r="H9" s="9" t="s">
        <v>35</v>
      </c>
      <c r="I9" s="9" t="s">
        <v>59</v>
      </c>
      <c r="J9" s="8"/>
      <c r="K9" s="9" t="s">
        <v>28</v>
      </c>
      <c r="L9" s="10" t="s">
        <v>29</v>
      </c>
      <c r="M9" s="9" t="s">
        <v>29</v>
      </c>
      <c r="N9" s="8"/>
      <c r="O9" s="9" t="s">
        <v>19</v>
      </c>
      <c r="P9" s="10" t="s">
        <v>60</v>
      </c>
      <c r="Q9" s="10" t="s">
        <v>60</v>
      </c>
      <c r="R9" s="8"/>
      <c r="S9" s="8" t="str">
        <f>"280,0"</f>
        <v>280,0</v>
      </c>
      <c r="T9" s="8" t="str">
        <f>"289,8280"</f>
        <v>289,8280</v>
      </c>
      <c r="U9" s="7" t="s">
        <v>247</v>
      </c>
    </row>
    <row r="10" spans="1:21">
      <c r="B10" s="5" t="s">
        <v>16</v>
      </c>
    </row>
    <row r="11" spans="1:21" ht="16">
      <c r="A11" s="23" t="s">
        <v>20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21">
      <c r="A12" s="8" t="s">
        <v>15</v>
      </c>
      <c r="B12" s="7" t="s">
        <v>61</v>
      </c>
      <c r="C12" s="7" t="s">
        <v>62</v>
      </c>
      <c r="D12" s="7" t="s">
        <v>63</v>
      </c>
      <c r="E12" s="7" t="s">
        <v>284</v>
      </c>
      <c r="F12" s="7" t="s">
        <v>64</v>
      </c>
      <c r="G12" s="9" t="s">
        <v>65</v>
      </c>
      <c r="H12" s="9" t="s">
        <v>66</v>
      </c>
      <c r="I12" s="10" t="s">
        <v>67</v>
      </c>
      <c r="J12" s="8"/>
      <c r="K12" s="9" t="s">
        <v>68</v>
      </c>
      <c r="L12" s="10" t="s">
        <v>34</v>
      </c>
      <c r="M12" s="10" t="s">
        <v>34</v>
      </c>
      <c r="N12" s="8"/>
      <c r="O12" s="9" t="s">
        <v>69</v>
      </c>
      <c r="P12" s="9" t="s">
        <v>70</v>
      </c>
      <c r="Q12" s="10" t="s">
        <v>71</v>
      </c>
      <c r="R12" s="8"/>
      <c r="S12" s="8" t="str">
        <f>"477,5"</f>
        <v>477,5</v>
      </c>
      <c r="T12" s="8" t="str">
        <f>"308,7993"</f>
        <v>308,7993</v>
      </c>
      <c r="U12" s="7" t="s">
        <v>249</v>
      </c>
    </row>
    <row r="13" spans="1:21">
      <c r="B13" s="5" t="s">
        <v>16</v>
      </c>
    </row>
    <row r="14" spans="1:21">
      <c r="B14" s="5" t="s">
        <v>16</v>
      </c>
      <c r="C14" s="6"/>
      <c r="D14" s="6"/>
      <c r="E14" s="6"/>
      <c r="F14" s="6"/>
      <c r="J14" s="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B15" s="5" t="s">
        <v>16</v>
      </c>
      <c r="C15" s="6"/>
      <c r="D15" s="6"/>
      <c r="E15" s="6"/>
      <c r="F15" s="6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B16" s="5" t="s">
        <v>16</v>
      </c>
      <c r="C16" s="6"/>
      <c r="D16" s="6"/>
      <c r="E16" s="6"/>
      <c r="F16" s="6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1">
      <c r="B17" s="5" t="s">
        <v>16</v>
      </c>
      <c r="C17" s="6"/>
      <c r="D17" s="6"/>
      <c r="E17" s="6"/>
      <c r="F17" s="6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2:21">
      <c r="B18" s="5" t="s">
        <v>16</v>
      </c>
      <c r="C18" s="6"/>
      <c r="D18" s="6"/>
      <c r="E18" s="6"/>
      <c r="F18" s="6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2:21">
      <c r="B19" s="5" t="s">
        <v>16</v>
      </c>
      <c r="C19" s="6"/>
      <c r="D19" s="6"/>
      <c r="E19" s="6"/>
      <c r="F19" s="6"/>
      <c r="J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2:21">
      <c r="B20" s="5" t="s">
        <v>16</v>
      </c>
      <c r="C20" s="6"/>
      <c r="D20" s="6"/>
      <c r="E20" s="6"/>
      <c r="F20" s="6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2:21">
      <c r="B21" s="5" t="s">
        <v>16</v>
      </c>
      <c r="C21" s="6"/>
      <c r="D21" s="6"/>
      <c r="E21" s="6"/>
      <c r="F21" s="6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2:21">
      <c r="B22" s="5" t="s">
        <v>16</v>
      </c>
      <c r="C22" s="6"/>
      <c r="D22" s="6"/>
      <c r="E22" s="6"/>
      <c r="F22" s="6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2:21">
      <c r="B23" s="5" t="s">
        <v>16</v>
      </c>
      <c r="C23" s="6"/>
      <c r="D23" s="6"/>
      <c r="E23" s="6"/>
      <c r="F23" s="6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2:21">
      <c r="B24" s="5" t="s">
        <v>16</v>
      </c>
      <c r="C24" s="6"/>
      <c r="D24" s="6"/>
      <c r="E24" s="6"/>
      <c r="F24" s="6"/>
      <c r="J24" s="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2:21">
      <c r="B25" s="5" t="s">
        <v>16</v>
      </c>
      <c r="C25" s="6"/>
      <c r="D25" s="6"/>
      <c r="E25" s="6"/>
      <c r="F25" s="6"/>
      <c r="J25" s="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2:21">
      <c r="B26" s="5" t="s">
        <v>16</v>
      </c>
      <c r="C26" s="6"/>
      <c r="D26" s="6"/>
      <c r="E26" s="6"/>
      <c r="F26" s="6"/>
      <c r="J26" s="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2:21">
      <c r="B27" s="5" t="s">
        <v>16</v>
      </c>
      <c r="C27" s="6"/>
      <c r="D27" s="6"/>
      <c r="E27" s="6"/>
      <c r="F27" s="6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2:21">
      <c r="B28" s="5" t="s">
        <v>16</v>
      </c>
      <c r="C28" s="6"/>
      <c r="D28" s="6"/>
      <c r="E28" s="6"/>
      <c r="F28" s="6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2:21">
      <c r="B29" s="5" t="s">
        <v>16</v>
      </c>
      <c r="C29" s="6"/>
      <c r="D29" s="6"/>
      <c r="E29" s="6"/>
      <c r="F29" s="6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21">
      <c r="B30" s="5" t="s">
        <v>16</v>
      </c>
      <c r="C30" s="6"/>
      <c r="D30" s="6"/>
      <c r="E30" s="6"/>
      <c r="F30" s="6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2:21">
      <c r="B31" s="5" t="s">
        <v>16</v>
      </c>
      <c r="C31" s="6"/>
      <c r="D31" s="6"/>
      <c r="E31" s="6"/>
      <c r="F31" s="6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2:21">
      <c r="B32" s="5" t="s">
        <v>16</v>
      </c>
      <c r="C32" s="6"/>
      <c r="D32" s="6"/>
      <c r="E32" s="6"/>
      <c r="F32" s="6"/>
      <c r="J32" s="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>
      <c r="B33" s="5" t="s">
        <v>16</v>
      </c>
      <c r="C33" s="6"/>
      <c r="D33" s="6"/>
      <c r="E33" s="6"/>
      <c r="F33" s="6"/>
      <c r="J33" s="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>
      <c r="B34" s="5" t="s">
        <v>16</v>
      </c>
      <c r="C34" s="6"/>
      <c r="D34" s="6"/>
      <c r="E34" s="6"/>
      <c r="F34" s="6"/>
      <c r="J34" s="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>
      <c r="B35" s="5" t="s">
        <v>16</v>
      </c>
      <c r="C35" s="6"/>
      <c r="D35" s="6"/>
      <c r="E35" s="6"/>
      <c r="F35" s="6"/>
      <c r="J35" s="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>
      <c r="B36" s="5" t="s">
        <v>16</v>
      </c>
      <c r="C36" s="6"/>
      <c r="D36" s="6"/>
      <c r="E36" s="6"/>
      <c r="F36" s="6"/>
      <c r="J36" s="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>
      <c r="B37" s="5" t="s">
        <v>16</v>
      </c>
      <c r="C37" s="6"/>
      <c r="D37" s="6"/>
      <c r="E37" s="6"/>
      <c r="F37" s="6"/>
      <c r="J37" s="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B3:B4"/>
    <mergeCell ref="S3:S4"/>
    <mergeCell ref="T3:T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8D7C9-9077-4BB6-8249-73448BAA08D0}">
  <dimension ref="A1:M3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3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33" t="s">
        <v>264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45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107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150</v>
      </c>
      <c r="C6" s="7" t="s">
        <v>275</v>
      </c>
      <c r="D6" s="7" t="s">
        <v>151</v>
      </c>
      <c r="E6" s="7" t="s">
        <v>288</v>
      </c>
      <c r="F6" s="7" t="s">
        <v>152</v>
      </c>
      <c r="G6" s="9" t="s">
        <v>76</v>
      </c>
      <c r="H6" s="9" t="s">
        <v>81</v>
      </c>
      <c r="I6" s="9" t="s">
        <v>77</v>
      </c>
      <c r="J6" s="8"/>
      <c r="K6" s="8" t="str">
        <f>"215,0"</f>
        <v>215,0</v>
      </c>
      <c r="L6" s="8" t="str">
        <f>"179,9526"</f>
        <v>179,9526</v>
      </c>
      <c r="M6" s="7" t="s">
        <v>243</v>
      </c>
    </row>
    <row r="7" spans="1:13">
      <c r="B7" s="5" t="s">
        <v>16</v>
      </c>
    </row>
    <row r="8" spans="1:13" ht="16">
      <c r="A8" s="23" t="s">
        <v>21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8" t="s">
        <v>15</v>
      </c>
      <c r="B9" s="7" t="s">
        <v>153</v>
      </c>
      <c r="C9" s="7" t="s">
        <v>154</v>
      </c>
      <c r="D9" s="7" t="s">
        <v>155</v>
      </c>
      <c r="E9" s="7" t="s">
        <v>284</v>
      </c>
      <c r="F9" s="7" t="s">
        <v>156</v>
      </c>
      <c r="G9" s="9" t="s">
        <v>157</v>
      </c>
      <c r="H9" s="9" t="s">
        <v>158</v>
      </c>
      <c r="I9" s="9" t="s">
        <v>159</v>
      </c>
      <c r="J9" s="8"/>
      <c r="K9" s="8" t="str">
        <f>"300,0"</f>
        <v>300,0</v>
      </c>
      <c r="L9" s="8" t="str">
        <f>"184,6500"</f>
        <v>184,6500</v>
      </c>
      <c r="M9" s="7"/>
    </row>
    <row r="10" spans="1:13">
      <c r="B10" s="5" t="s">
        <v>16</v>
      </c>
    </row>
    <row r="11" spans="1:13" ht="16">
      <c r="A11" s="23" t="s">
        <v>100</v>
      </c>
      <c r="B11" s="23"/>
      <c r="C11" s="24"/>
      <c r="D11" s="24"/>
      <c r="E11" s="24"/>
      <c r="F11" s="24"/>
      <c r="G11" s="24"/>
      <c r="H11" s="24"/>
      <c r="I11" s="24"/>
      <c r="J11" s="24"/>
    </row>
    <row r="12" spans="1:13">
      <c r="A12" s="8" t="s">
        <v>15</v>
      </c>
      <c r="B12" s="7" t="s">
        <v>160</v>
      </c>
      <c r="C12" s="7" t="s">
        <v>161</v>
      </c>
      <c r="D12" s="7" t="s">
        <v>162</v>
      </c>
      <c r="E12" s="7" t="s">
        <v>284</v>
      </c>
      <c r="F12" s="7" t="s">
        <v>163</v>
      </c>
      <c r="G12" s="9" t="s">
        <v>132</v>
      </c>
      <c r="H12" s="9" t="s">
        <v>78</v>
      </c>
      <c r="I12" s="10" t="s">
        <v>82</v>
      </c>
      <c r="J12" s="8"/>
      <c r="K12" s="8" t="str">
        <f>"230,0"</f>
        <v>230,0</v>
      </c>
      <c r="L12" s="8" t="str">
        <f>"132,6180"</f>
        <v>132,6180</v>
      </c>
      <c r="M12" s="7" t="s">
        <v>237</v>
      </c>
    </row>
    <row r="13" spans="1:13">
      <c r="B13" s="5" t="s">
        <v>16</v>
      </c>
    </row>
    <row r="14" spans="1:13">
      <c r="B14" s="5" t="s">
        <v>16</v>
      </c>
      <c r="C14" s="6"/>
      <c r="D14" s="6"/>
      <c r="E14" s="6"/>
      <c r="G14" s="3"/>
      <c r="H14" s="3"/>
      <c r="I14" s="3"/>
      <c r="J14" s="3"/>
      <c r="K14" s="3"/>
      <c r="L14" s="3"/>
      <c r="M14" s="3"/>
    </row>
    <row r="15" spans="1:13">
      <c r="B15" s="5" t="s">
        <v>16</v>
      </c>
      <c r="C15" s="6"/>
      <c r="D15" s="6"/>
      <c r="E15" s="6"/>
      <c r="G15" s="3"/>
      <c r="H15" s="3"/>
      <c r="I15" s="3"/>
      <c r="J15" s="3"/>
      <c r="K15" s="3"/>
      <c r="L15" s="3"/>
      <c r="M15" s="3"/>
    </row>
    <row r="16" spans="1:13">
      <c r="B16" s="5" t="s">
        <v>16</v>
      </c>
      <c r="C16" s="6"/>
      <c r="D16" s="6"/>
      <c r="E16" s="6"/>
      <c r="G16" s="3"/>
      <c r="H16" s="3"/>
      <c r="I16" s="3"/>
      <c r="J16" s="3"/>
      <c r="K16" s="3"/>
      <c r="L16" s="3"/>
      <c r="M16" s="3"/>
    </row>
    <row r="17" spans="2:13">
      <c r="B17" s="5" t="s">
        <v>16</v>
      </c>
      <c r="C17" s="6"/>
      <c r="D17" s="6"/>
      <c r="E17" s="6"/>
      <c r="G17" s="3"/>
      <c r="H17" s="3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G18" s="3"/>
      <c r="H18" s="3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G19" s="3"/>
      <c r="H19" s="3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G20" s="3"/>
      <c r="H20" s="3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G21" s="3"/>
      <c r="H21" s="3"/>
      <c r="I21" s="3"/>
      <c r="J21" s="3"/>
      <c r="K21" s="3"/>
      <c r="L21" s="3"/>
      <c r="M21" s="3"/>
    </row>
    <row r="22" spans="2:13">
      <c r="B22" s="5" t="s">
        <v>16</v>
      </c>
      <c r="C22" s="6"/>
      <c r="D22" s="6"/>
      <c r="E22" s="6"/>
      <c r="G22" s="3"/>
      <c r="H22" s="3"/>
      <c r="I22" s="3"/>
      <c r="J22" s="3"/>
      <c r="K22" s="3"/>
      <c r="L22" s="3"/>
      <c r="M22" s="3"/>
    </row>
    <row r="23" spans="2:13">
      <c r="B23" s="5" t="s">
        <v>16</v>
      </c>
      <c r="C23" s="6"/>
      <c r="D23" s="6"/>
      <c r="E23" s="6"/>
      <c r="G23" s="3"/>
      <c r="H23" s="3"/>
      <c r="I23" s="3"/>
      <c r="J23" s="3"/>
      <c r="K23" s="3"/>
      <c r="L23" s="3"/>
      <c r="M23" s="3"/>
    </row>
    <row r="24" spans="2:13">
      <c r="B24" s="5" t="s">
        <v>16</v>
      </c>
      <c r="C24" s="6"/>
      <c r="D24" s="6"/>
      <c r="E24" s="6"/>
      <c r="G24" s="3"/>
      <c r="H24" s="3"/>
      <c r="I24" s="3"/>
      <c r="J24" s="3"/>
      <c r="K24" s="3"/>
      <c r="L24" s="3"/>
      <c r="M24" s="3"/>
    </row>
    <row r="25" spans="2:13">
      <c r="B25" s="5" t="s">
        <v>16</v>
      </c>
      <c r="C25" s="6"/>
      <c r="D25" s="6"/>
      <c r="E25" s="6"/>
      <c r="G25" s="3"/>
      <c r="H25" s="3"/>
      <c r="I25" s="3"/>
      <c r="J25" s="3"/>
      <c r="K25" s="3"/>
      <c r="L25" s="3"/>
      <c r="M25" s="3"/>
    </row>
    <row r="26" spans="2:13">
      <c r="B26" s="5" t="s">
        <v>16</v>
      </c>
      <c r="C26" s="6"/>
      <c r="D26" s="6"/>
      <c r="E26" s="6"/>
      <c r="G26" s="3"/>
      <c r="H26" s="3"/>
      <c r="I26" s="3"/>
      <c r="J26" s="3"/>
      <c r="K26" s="3"/>
      <c r="L26" s="3"/>
      <c r="M26" s="3"/>
    </row>
    <row r="27" spans="2:13">
      <c r="B27" s="5" t="s">
        <v>16</v>
      </c>
      <c r="C27" s="6"/>
      <c r="D27" s="6"/>
      <c r="E27" s="6"/>
      <c r="G27" s="3"/>
      <c r="H27" s="3"/>
      <c r="I27" s="3"/>
      <c r="J27" s="3"/>
      <c r="K27" s="3"/>
      <c r="L27" s="3"/>
      <c r="M27" s="3"/>
    </row>
    <row r="28" spans="2:13">
      <c r="B28" s="5" t="s">
        <v>16</v>
      </c>
      <c r="C28" s="6"/>
      <c r="D28" s="6"/>
      <c r="E28" s="6"/>
      <c r="G28" s="3"/>
      <c r="H28" s="3"/>
      <c r="I28" s="3"/>
      <c r="J28" s="3"/>
      <c r="K28" s="3"/>
      <c r="L28" s="3"/>
      <c r="M28" s="3"/>
    </row>
    <row r="29" spans="2:13">
      <c r="B29" s="5" t="s">
        <v>16</v>
      </c>
      <c r="C29" s="6"/>
      <c r="D29" s="6"/>
      <c r="E29" s="6"/>
      <c r="G29" s="3"/>
      <c r="H29" s="3"/>
      <c r="I29" s="3"/>
      <c r="J29" s="3"/>
      <c r="K29" s="3"/>
      <c r="L29" s="3"/>
      <c r="M29" s="3"/>
    </row>
    <row r="30" spans="2:13">
      <c r="B30" s="5" t="s">
        <v>16</v>
      </c>
      <c r="C30" s="6"/>
      <c r="D30" s="6"/>
      <c r="E30" s="6"/>
      <c r="G30" s="3"/>
      <c r="H30" s="3"/>
      <c r="I30" s="3"/>
      <c r="J30" s="3"/>
      <c r="K30" s="3"/>
      <c r="L30" s="3"/>
      <c r="M30" s="3"/>
    </row>
    <row r="31" spans="2:13">
      <c r="B31" s="5" t="s">
        <v>16</v>
      </c>
      <c r="C31" s="6"/>
      <c r="D31" s="6"/>
      <c r="E31" s="6"/>
      <c r="G31" s="3"/>
      <c r="H31" s="3"/>
      <c r="I31" s="3"/>
      <c r="J31" s="3"/>
      <c r="K31" s="3"/>
      <c r="L31" s="3"/>
      <c r="M31" s="3"/>
    </row>
    <row r="32" spans="2:13">
      <c r="B32" s="5" t="s">
        <v>16</v>
      </c>
      <c r="C32" s="6"/>
      <c r="D32" s="6"/>
      <c r="E32" s="6"/>
      <c r="G32" s="3"/>
      <c r="H32" s="3"/>
      <c r="I32" s="3"/>
      <c r="J32" s="3"/>
      <c r="K32" s="3"/>
      <c r="L32" s="3"/>
      <c r="M32" s="3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A11A-38D9-43F3-B5E5-DDB3FB30ED0B}">
  <dimension ref="A1:Q32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1640625" style="5" bestFit="1" customWidth="1"/>
    <col min="7" max="14" width="5.5" style="6" customWidth="1"/>
    <col min="15" max="15" width="7.83203125" style="6" bestFit="1" customWidth="1"/>
    <col min="16" max="16" width="10.33203125" style="6" customWidth="1"/>
    <col min="17" max="17" width="18.83203125" style="5" customWidth="1"/>
    <col min="18" max="16384" width="9.1640625" style="3"/>
  </cols>
  <sheetData>
    <row r="1" spans="1:17" s="2" customFormat="1" ht="29" customHeight="1">
      <c r="A1" s="33" t="s">
        <v>250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290</v>
      </c>
      <c r="H3" s="27"/>
      <c r="I3" s="27"/>
      <c r="J3" s="27"/>
      <c r="K3" s="27" t="s">
        <v>291</v>
      </c>
      <c r="L3" s="27"/>
      <c r="M3" s="27"/>
      <c r="N3" s="27"/>
      <c r="O3" s="27" t="s">
        <v>1</v>
      </c>
      <c r="P3" s="27" t="s">
        <v>3</v>
      </c>
      <c r="Q3" s="29" t="s">
        <v>2</v>
      </c>
    </row>
    <row r="4" spans="1:17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8"/>
      <c r="P4" s="28"/>
      <c r="Q4" s="30"/>
    </row>
    <row r="5" spans="1:17" ht="16">
      <c r="A5" s="31" t="s">
        <v>25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>
      <c r="A6" s="8" t="s">
        <v>15</v>
      </c>
      <c r="B6" s="7" t="s">
        <v>231</v>
      </c>
      <c r="C6" s="7" t="s">
        <v>270</v>
      </c>
      <c r="D6" s="7" t="s">
        <v>232</v>
      </c>
      <c r="E6" s="7" t="s">
        <v>286</v>
      </c>
      <c r="F6" s="7" t="s">
        <v>17</v>
      </c>
      <c r="G6" s="9" t="s">
        <v>233</v>
      </c>
      <c r="H6" s="9" t="s">
        <v>211</v>
      </c>
      <c r="I6" s="10" t="s">
        <v>234</v>
      </c>
      <c r="J6" s="8"/>
      <c r="K6" s="10" t="s">
        <v>33</v>
      </c>
      <c r="L6" s="9" t="s">
        <v>33</v>
      </c>
      <c r="M6" s="8"/>
      <c r="N6" s="8"/>
      <c r="O6" s="8" t="str">
        <f>"72,5"</f>
        <v>72,5</v>
      </c>
      <c r="P6" s="8" t="str">
        <f>"70,9762"</f>
        <v>70,9762</v>
      </c>
      <c r="Q6" s="7"/>
    </row>
    <row r="7" spans="1:17">
      <c r="B7" s="5" t="s">
        <v>16</v>
      </c>
    </row>
    <row r="8" spans="1:17" ht="16">
      <c r="A8" s="23" t="s">
        <v>21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7">
      <c r="A9" s="8" t="s">
        <v>15</v>
      </c>
      <c r="B9" s="7" t="s">
        <v>22</v>
      </c>
      <c r="C9" s="7" t="s">
        <v>23</v>
      </c>
      <c r="D9" s="7" t="s">
        <v>24</v>
      </c>
      <c r="E9" s="7" t="s">
        <v>284</v>
      </c>
      <c r="F9" s="7" t="s">
        <v>13</v>
      </c>
      <c r="G9" s="9" t="s">
        <v>223</v>
      </c>
      <c r="H9" s="10" t="s">
        <v>40</v>
      </c>
      <c r="I9" s="9" t="s">
        <v>40</v>
      </c>
      <c r="J9" s="8"/>
      <c r="K9" s="10" t="s">
        <v>27</v>
      </c>
      <c r="L9" s="9" t="s">
        <v>28</v>
      </c>
      <c r="M9" s="10" t="s">
        <v>29</v>
      </c>
      <c r="N9" s="8"/>
      <c r="O9" s="8" t="str">
        <f>"145,0"</f>
        <v>145,0</v>
      </c>
      <c r="P9" s="8" t="str">
        <f>"86,9928"</f>
        <v>86,9928</v>
      </c>
      <c r="Q9" s="7"/>
    </row>
    <row r="10" spans="1:17">
      <c r="B10" s="5" t="s">
        <v>16</v>
      </c>
    </row>
    <row r="11" spans="1:17">
      <c r="B11" s="5" t="s">
        <v>16</v>
      </c>
      <c r="C11" s="6"/>
      <c r="D11" s="6"/>
      <c r="E11" s="6"/>
      <c r="F11" s="6"/>
      <c r="I11" s="5"/>
      <c r="J11" s="3"/>
      <c r="K11" s="3"/>
      <c r="L11" s="3"/>
      <c r="M11" s="3"/>
      <c r="N11" s="3"/>
      <c r="O11" s="3"/>
      <c r="P11" s="3"/>
      <c r="Q11" s="3"/>
    </row>
    <row r="12" spans="1:17">
      <c r="B12" s="5" t="s">
        <v>16</v>
      </c>
      <c r="C12" s="6"/>
      <c r="D12" s="6"/>
      <c r="E12" s="6"/>
      <c r="F12" s="6"/>
      <c r="I12" s="5"/>
      <c r="J12" s="3"/>
      <c r="K12" s="3"/>
      <c r="L12" s="3"/>
      <c r="M12" s="3"/>
      <c r="N12" s="3"/>
      <c r="O12" s="3"/>
      <c r="P12" s="3"/>
      <c r="Q12" s="3"/>
    </row>
    <row r="13" spans="1:17">
      <c r="B13" s="5" t="s">
        <v>16</v>
      </c>
      <c r="C13" s="6"/>
      <c r="D13" s="6"/>
      <c r="E13" s="6"/>
      <c r="F13" s="6"/>
      <c r="I13" s="5"/>
      <c r="J13" s="3"/>
      <c r="K13" s="3"/>
      <c r="L13" s="3"/>
      <c r="M13" s="3"/>
      <c r="N13" s="3"/>
      <c r="O13" s="3"/>
      <c r="P13" s="3"/>
      <c r="Q13" s="3"/>
    </row>
    <row r="14" spans="1:17">
      <c r="B14" s="5" t="s">
        <v>16</v>
      </c>
      <c r="C14" s="6"/>
      <c r="D14" s="6"/>
      <c r="E14" s="6"/>
      <c r="F14" s="6"/>
      <c r="I14" s="5"/>
      <c r="J14" s="3"/>
      <c r="K14" s="3"/>
      <c r="L14" s="3"/>
      <c r="M14" s="3"/>
      <c r="N14" s="3"/>
      <c r="O14" s="3"/>
      <c r="P14" s="3"/>
      <c r="Q14" s="3"/>
    </row>
    <row r="15" spans="1:17">
      <c r="B15" s="5" t="s">
        <v>16</v>
      </c>
      <c r="C15" s="6"/>
      <c r="D15" s="6"/>
      <c r="E15" s="6"/>
      <c r="F15" s="6"/>
      <c r="I15" s="5"/>
      <c r="J15" s="3"/>
      <c r="K15" s="3"/>
      <c r="L15" s="3"/>
      <c r="M15" s="3"/>
      <c r="N15" s="3"/>
      <c r="O15" s="3"/>
      <c r="P15" s="3"/>
      <c r="Q15" s="3"/>
    </row>
    <row r="16" spans="1:17">
      <c r="B16" s="5" t="s">
        <v>16</v>
      </c>
      <c r="C16" s="6"/>
      <c r="D16" s="6"/>
      <c r="E16" s="6"/>
      <c r="F16" s="6"/>
      <c r="I16" s="5"/>
      <c r="J16" s="3"/>
      <c r="K16" s="3"/>
      <c r="L16" s="3"/>
      <c r="M16" s="3"/>
      <c r="N16" s="3"/>
      <c r="O16" s="3"/>
      <c r="P16" s="3"/>
      <c r="Q16" s="3"/>
    </row>
    <row r="17" spans="2:17">
      <c r="B17" s="5" t="s">
        <v>16</v>
      </c>
      <c r="C17" s="6"/>
      <c r="D17" s="6"/>
      <c r="E17" s="6"/>
      <c r="F17" s="6"/>
      <c r="I17" s="5"/>
      <c r="J17" s="3"/>
      <c r="K17" s="3"/>
      <c r="L17" s="3"/>
      <c r="M17" s="3"/>
      <c r="N17" s="3"/>
      <c r="O17" s="3"/>
      <c r="P17" s="3"/>
      <c r="Q17" s="3"/>
    </row>
    <row r="18" spans="2:17">
      <c r="B18" s="5" t="s">
        <v>16</v>
      </c>
      <c r="C18" s="6"/>
      <c r="D18" s="6"/>
      <c r="E18" s="6"/>
      <c r="F18" s="6"/>
      <c r="I18" s="5"/>
      <c r="J18" s="3"/>
      <c r="K18" s="3"/>
      <c r="L18" s="3"/>
      <c r="M18" s="3"/>
      <c r="N18" s="3"/>
      <c r="O18" s="3"/>
      <c r="P18" s="3"/>
      <c r="Q18" s="3"/>
    </row>
    <row r="19" spans="2:17">
      <c r="B19" s="5" t="s">
        <v>16</v>
      </c>
      <c r="C19" s="6"/>
      <c r="D19" s="6"/>
      <c r="E19" s="6"/>
      <c r="F19" s="6"/>
      <c r="I19" s="5"/>
      <c r="J19" s="3"/>
      <c r="K19" s="3"/>
      <c r="L19" s="3"/>
      <c r="M19" s="3"/>
      <c r="N19" s="3"/>
      <c r="O19" s="3"/>
      <c r="P19" s="3"/>
      <c r="Q19" s="3"/>
    </row>
    <row r="20" spans="2:17">
      <c r="B20" s="5" t="s">
        <v>16</v>
      </c>
      <c r="C20" s="6"/>
      <c r="D20" s="6"/>
      <c r="E20" s="6"/>
      <c r="F20" s="6"/>
      <c r="I20" s="5"/>
      <c r="J20" s="3"/>
      <c r="K20" s="3"/>
      <c r="L20" s="3"/>
      <c r="M20" s="3"/>
      <c r="N20" s="3"/>
      <c r="O20" s="3"/>
      <c r="P20" s="3"/>
      <c r="Q20" s="3"/>
    </row>
    <row r="21" spans="2:17">
      <c r="B21" s="5" t="s">
        <v>16</v>
      </c>
      <c r="C21" s="6"/>
      <c r="D21" s="6"/>
      <c r="E21" s="6"/>
      <c r="F21" s="6"/>
      <c r="I21" s="5"/>
      <c r="J21" s="3"/>
      <c r="K21" s="3"/>
      <c r="L21" s="3"/>
      <c r="M21" s="3"/>
      <c r="N21" s="3"/>
      <c r="O21" s="3"/>
      <c r="P21" s="3"/>
      <c r="Q21" s="3"/>
    </row>
    <row r="22" spans="2:17">
      <c r="B22" s="5" t="s">
        <v>16</v>
      </c>
      <c r="C22" s="6"/>
      <c r="D22" s="6"/>
      <c r="E22" s="6"/>
      <c r="F22" s="6"/>
      <c r="I22" s="5"/>
      <c r="J22" s="3"/>
      <c r="K22" s="3"/>
      <c r="L22" s="3"/>
      <c r="M22" s="3"/>
      <c r="N22" s="3"/>
      <c r="O22" s="3"/>
      <c r="P22" s="3"/>
      <c r="Q22" s="3"/>
    </row>
    <row r="23" spans="2:17">
      <c r="B23" s="5" t="s">
        <v>16</v>
      </c>
      <c r="C23" s="6"/>
      <c r="D23" s="6"/>
      <c r="E23" s="6"/>
      <c r="F23" s="6"/>
      <c r="I23" s="5"/>
      <c r="J23" s="3"/>
      <c r="K23" s="3"/>
      <c r="L23" s="3"/>
      <c r="M23" s="3"/>
      <c r="N23" s="3"/>
      <c r="O23" s="3"/>
      <c r="P23" s="3"/>
      <c r="Q23" s="3"/>
    </row>
    <row r="24" spans="2:17">
      <c r="B24" s="5" t="s">
        <v>16</v>
      </c>
      <c r="C24" s="6"/>
      <c r="D24" s="6"/>
      <c r="E24" s="6"/>
      <c r="F24" s="6"/>
      <c r="I24" s="5"/>
      <c r="J24" s="3"/>
      <c r="K24" s="3"/>
      <c r="L24" s="3"/>
      <c r="M24" s="3"/>
      <c r="N24" s="3"/>
      <c r="O24" s="3"/>
      <c r="P24" s="3"/>
      <c r="Q24" s="3"/>
    </row>
    <row r="25" spans="2:17">
      <c r="B25" s="5" t="s">
        <v>16</v>
      </c>
      <c r="C25" s="6"/>
      <c r="D25" s="6"/>
      <c r="E25" s="6"/>
      <c r="F25" s="6"/>
      <c r="I25" s="5"/>
      <c r="J25" s="3"/>
      <c r="K25" s="3"/>
      <c r="L25" s="3"/>
      <c r="M25" s="3"/>
      <c r="N25" s="3"/>
      <c r="O25" s="3"/>
      <c r="P25" s="3"/>
      <c r="Q25" s="3"/>
    </row>
    <row r="26" spans="2:17">
      <c r="B26" s="5" t="s">
        <v>16</v>
      </c>
      <c r="C26" s="6"/>
      <c r="D26" s="6"/>
      <c r="E26" s="6"/>
      <c r="F26" s="6"/>
      <c r="I26" s="5"/>
      <c r="J26" s="3"/>
      <c r="K26" s="3"/>
      <c r="L26" s="3"/>
      <c r="M26" s="3"/>
      <c r="N26" s="3"/>
      <c r="O26" s="3"/>
      <c r="P26" s="3"/>
      <c r="Q26" s="3"/>
    </row>
    <row r="27" spans="2:17">
      <c r="B27" s="5" t="s">
        <v>16</v>
      </c>
      <c r="C27" s="6"/>
      <c r="D27" s="6"/>
      <c r="E27" s="6"/>
      <c r="F27" s="6"/>
      <c r="I27" s="5"/>
      <c r="J27" s="3"/>
      <c r="K27" s="3"/>
      <c r="L27" s="3"/>
      <c r="M27" s="3"/>
      <c r="N27" s="3"/>
      <c r="O27" s="3"/>
      <c r="P27" s="3"/>
      <c r="Q27" s="3"/>
    </row>
    <row r="28" spans="2:17">
      <c r="B28" s="5" t="s">
        <v>16</v>
      </c>
      <c r="C28" s="6"/>
      <c r="D28" s="6"/>
      <c r="E28" s="6"/>
      <c r="F28" s="6"/>
      <c r="I28" s="5"/>
      <c r="J28" s="3"/>
      <c r="K28" s="3"/>
      <c r="L28" s="3"/>
      <c r="M28" s="3"/>
      <c r="N28" s="3"/>
      <c r="O28" s="3"/>
      <c r="P28" s="3"/>
      <c r="Q28" s="3"/>
    </row>
    <row r="29" spans="2:17">
      <c r="B29" s="5" t="s">
        <v>16</v>
      </c>
      <c r="C29" s="6"/>
      <c r="D29" s="6"/>
      <c r="E29" s="6"/>
      <c r="F29" s="6"/>
      <c r="I29" s="5"/>
      <c r="J29" s="3"/>
      <c r="K29" s="3"/>
      <c r="L29" s="3"/>
      <c r="M29" s="3"/>
      <c r="N29" s="3"/>
      <c r="O29" s="3"/>
      <c r="P29" s="3"/>
      <c r="Q29" s="3"/>
    </row>
    <row r="30" spans="2:17">
      <c r="B30" s="5" t="s">
        <v>16</v>
      </c>
      <c r="C30" s="6"/>
      <c r="D30" s="6"/>
      <c r="E30" s="6"/>
      <c r="F30" s="6"/>
      <c r="I30" s="5"/>
      <c r="J30" s="3"/>
      <c r="K30" s="3"/>
      <c r="L30" s="3"/>
      <c r="M30" s="3"/>
      <c r="N30" s="3"/>
      <c r="O30" s="3"/>
      <c r="P30" s="3"/>
      <c r="Q30" s="3"/>
    </row>
    <row r="31" spans="2:17">
      <c r="C31" s="6"/>
      <c r="D31" s="6"/>
      <c r="E31" s="6"/>
      <c r="F31" s="6"/>
      <c r="I31" s="5"/>
      <c r="J31" s="3"/>
      <c r="K31" s="3"/>
      <c r="L31" s="3"/>
      <c r="M31" s="3"/>
      <c r="N31" s="3"/>
      <c r="O31" s="3"/>
      <c r="P31" s="3"/>
      <c r="Q31" s="3"/>
    </row>
    <row r="32" spans="2:17">
      <c r="C32" s="6"/>
      <c r="D32" s="6"/>
      <c r="E32" s="6"/>
      <c r="F32" s="6"/>
      <c r="I32" s="5"/>
      <c r="J32" s="3"/>
      <c r="K32" s="3"/>
      <c r="L32" s="3"/>
      <c r="M32" s="3"/>
      <c r="N32" s="3"/>
      <c r="O32" s="3"/>
      <c r="P32" s="3"/>
      <c r="Q32" s="3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2F55-D6DC-43BB-B542-7D3BEBF3F074}">
  <dimension ref="A1:Q2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14" width="5.5" style="6" customWidth="1"/>
    <col min="15" max="15" width="7.83203125" style="6" bestFit="1" customWidth="1"/>
    <col min="16" max="16" width="8.5" style="6" bestFit="1" customWidth="1"/>
    <col min="17" max="17" width="23.33203125" style="5" customWidth="1"/>
    <col min="18" max="16384" width="9.1640625" style="3"/>
  </cols>
  <sheetData>
    <row r="1" spans="1:17" s="2" customFormat="1" ht="29" customHeight="1">
      <c r="A1" s="33" t="s">
        <v>251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290</v>
      </c>
      <c r="H3" s="27"/>
      <c r="I3" s="27"/>
      <c r="J3" s="27"/>
      <c r="K3" s="27" t="s">
        <v>291</v>
      </c>
      <c r="L3" s="27"/>
      <c r="M3" s="27"/>
      <c r="N3" s="27"/>
      <c r="O3" s="27" t="s">
        <v>1</v>
      </c>
      <c r="P3" s="27" t="s">
        <v>3</v>
      </c>
      <c r="Q3" s="29" t="s">
        <v>2</v>
      </c>
    </row>
    <row r="4" spans="1:17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8"/>
      <c r="P4" s="28"/>
      <c r="Q4" s="30"/>
    </row>
    <row r="5" spans="1:17" ht="16">
      <c r="A5" s="31" t="s">
        <v>100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>
      <c r="A6" s="8" t="s">
        <v>15</v>
      </c>
      <c r="B6" s="7" t="s">
        <v>177</v>
      </c>
      <c r="C6" s="7" t="s">
        <v>178</v>
      </c>
      <c r="D6" s="7" t="s">
        <v>179</v>
      </c>
      <c r="E6" s="7" t="s">
        <v>284</v>
      </c>
      <c r="F6" s="7" t="s">
        <v>13</v>
      </c>
      <c r="G6" s="9" t="s">
        <v>18</v>
      </c>
      <c r="H6" s="9" t="s">
        <v>60</v>
      </c>
      <c r="I6" s="10" t="s">
        <v>87</v>
      </c>
      <c r="J6" s="8"/>
      <c r="K6" s="9" t="s">
        <v>42</v>
      </c>
      <c r="L6" s="9" t="s">
        <v>223</v>
      </c>
      <c r="M6" s="10" t="s">
        <v>37</v>
      </c>
      <c r="N6" s="8"/>
      <c r="O6" s="8" t="str">
        <f>"210,0"</f>
        <v>210,0</v>
      </c>
      <c r="P6" s="8" t="str">
        <f>"116,5500"</f>
        <v>116,5500</v>
      </c>
      <c r="Q6" s="7" t="s">
        <v>235</v>
      </c>
    </row>
    <row r="7" spans="1:17">
      <c r="B7" s="5" t="s">
        <v>16</v>
      </c>
    </row>
    <row r="8" spans="1:17">
      <c r="B8" s="5" t="s">
        <v>16</v>
      </c>
      <c r="C8" s="6"/>
      <c r="D8" s="6"/>
      <c r="E8" s="6"/>
      <c r="F8" s="6"/>
      <c r="L8" s="5"/>
      <c r="M8" s="3"/>
      <c r="N8" s="3"/>
      <c r="O8" s="3"/>
      <c r="P8" s="3"/>
      <c r="Q8" s="3"/>
    </row>
    <row r="9" spans="1:17">
      <c r="B9" s="5" t="s">
        <v>16</v>
      </c>
      <c r="C9" s="6"/>
      <c r="D9" s="6"/>
      <c r="E9" s="6"/>
      <c r="F9" s="6"/>
      <c r="L9" s="5"/>
      <c r="M9" s="3"/>
      <c r="N9" s="3"/>
      <c r="O9" s="3"/>
      <c r="P9" s="3"/>
      <c r="Q9" s="3"/>
    </row>
    <row r="10" spans="1:17">
      <c r="B10" s="5" t="s">
        <v>16</v>
      </c>
      <c r="C10" s="6"/>
      <c r="D10" s="6"/>
      <c r="E10" s="6"/>
      <c r="F10" s="6"/>
      <c r="L10" s="5"/>
      <c r="M10" s="3"/>
      <c r="N10" s="3"/>
      <c r="O10" s="3"/>
      <c r="P10" s="3"/>
      <c r="Q10" s="3"/>
    </row>
    <row r="11" spans="1:17">
      <c r="B11" s="5" t="s">
        <v>16</v>
      </c>
      <c r="C11" s="6"/>
      <c r="D11" s="6"/>
      <c r="E11" s="6"/>
      <c r="F11" s="6"/>
      <c r="L11" s="5"/>
      <c r="M11" s="3"/>
      <c r="N11" s="3"/>
      <c r="O11" s="3"/>
      <c r="P11" s="3"/>
      <c r="Q11" s="3"/>
    </row>
    <row r="12" spans="1:17">
      <c r="B12" s="5" t="s">
        <v>16</v>
      </c>
      <c r="C12" s="6"/>
      <c r="D12" s="6"/>
      <c r="E12" s="6"/>
      <c r="F12" s="6"/>
      <c r="L12" s="5"/>
      <c r="M12" s="3"/>
      <c r="N12" s="3"/>
      <c r="O12" s="3"/>
      <c r="P12" s="3"/>
      <c r="Q12" s="3"/>
    </row>
    <row r="13" spans="1:17">
      <c r="B13" s="5" t="s">
        <v>16</v>
      </c>
      <c r="C13" s="6"/>
      <c r="D13" s="6"/>
      <c r="E13" s="6"/>
      <c r="F13" s="6"/>
      <c r="L13" s="5"/>
      <c r="M13" s="3"/>
      <c r="N13" s="3"/>
      <c r="O13" s="3"/>
      <c r="P13" s="3"/>
      <c r="Q13" s="3"/>
    </row>
    <row r="14" spans="1:17">
      <c r="B14" s="5" t="s">
        <v>16</v>
      </c>
      <c r="C14" s="6"/>
      <c r="D14" s="6"/>
      <c r="E14" s="6"/>
      <c r="F14" s="6"/>
      <c r="L14" s="5"/>
      <c r="M14" s="3"/>
      <c r="N14" s="3"/>
      <c r="O14" s="3"/>
      <c r="P14" s="3"/>
      <c r="Q14" s="3"/>
    </row>
    <row r="15" spans="1:17">
      <c r="B15" s="5" t="s">
        <v>16</v>
      </c>
      <c r="C15" s="6"/>
      <c r="D15" s="6"/>
      <c r="E15" s="6"/>
      <c r="F15" s="6"/>
      <c r="L15" s="5"/>
      <c r="M15" s="3"/>
      <c r="N15" s="3"/>
      <c r="O15" s="3"/>
      <c r="P15" s="3"/>
      <c r="Q15" s="3"/>
    </row>
    <row r="16" spans="1:17">
      <c r="B16" s="5" t="s">
        <v>16</v>
      </c>
      <c r="C16" s="6"/>
      <c r="D16" s="6"/>
      <c r="E16" s="6"/>
      <c r="F16" s="6"/>
      <c r="L16" s="5"/>
      <c r="M16" s="3"/>
      <c r="N16" s="3"/>
      <c r="O16" s="3"/>
      <c r="P16" s="3"/>
      <c r="Q16" s="3"/>
    </row>
    <row r="17" spans="2:17">
      <c r="B17" s="5" t="s">
        <v>16</v>
      </c>
      <c r="C17" s="6"/>
      <c r="D17" s="6"/>
      <c r="E17" s="6"/>
      <c r="F17" s="6"/>
      <c r="L17" s="5"/>
      <c r="M17" s="3"/>
      <c r="N17" s="3"/>
      <c r="O17" s="3"/>
      <c r="P17" s="3"/>
      <c r="Q17" s="3"/>
    </row>
    <row r="18" spans="2:17">
      <c r="B18" s="5" t="s">
        <v>16</v>
      </c>
      <c r="C18" s="6"/>
      <c r="D18" s="6"/>
      <c r="E18" s="6"/>
      <c r="F18" s="6"/>
      <c r="L18" s="5"/>
      <c r="M18" s="3"/>
      <c r="N18" s="3"/>
      <c r="O18" s="3"/>
      <c r="P18" s="3"/>
      <c r="Q18" s="3"/>
    </row>
    <row r="19" spans="2:17">
      <c r="B19" s="5" t="s">
        <v>16</v>
      </c>
      <c r="C19" s="6"/>
      <c r="D19" s="6"/>
      <c r="E19" s="6"/>
      <c r="F19" s="6"/>
      <c r="L19" s="5"/>
      <c r="M19" s="3"/>
      <c r="N19" s="3"/>
      <c r="O19" s="3"/>
      <c r="P19" s="3"/>
      <c r="Q19" s="3"/>
    </row>
    <row r="20" spans="2:17">
      <c r="B20" s="5" t="s">
        <v>16</v>
      </c>
      <c r="C20" s="6"/>
      <c r="D20" s="6"/>
      <c r="E20" s="6"/>
      <c r="F20" s="6"/>
      <c r="L20" s="5"/>
      <c r="M20" s="3"/>
      <c r="N20" s="3"/>
      <c r="O20" s="3"/>
      <c r="P20" s="3"/>
      <c r="Q20" s="3"/>
    </row>
    <row r="21" spans="2:17">
      <c r="B21" s="5" t="s">
        <v>16</v>
      </c>
      <c r="C21" s="6"/>
      <c r="D21" s="6"/>
      <c r="E21" s="6"/>
      <c r="F21" s="6"/>
      <c r="L21" s="5"/>
      <c r="M21" s="3"/>
      <c r="N21" s="3"/>
      <c r="O21" s="3"/>
      <c r="P21" s="3"/>
      <c r="Q21" s="3"/>
    </row>
    <row r="22" spans="2:17">
      <c r="C22" s="6"/>
      <c r="D22" s="6"/>
      <c r="E22" s="6"/>
      <c r="F22" s="6"/>
      <c r="L22" s="5"/>
      <c r="M22" s="3"/>
      <c r="N22" s="3"/>
      <c r="O22" s="3"/>
      <c r="P22" s="3"/>
      <c r="Q22" s="3"/>
    </row>
    <row r="23" spans="2:17">
      <c r="C23" s="6"/>
      <c r="D23" s="6"/>
      <c r="E23" s="6"/>
      <c r="F23" s="6"/>
      <c r="L23" s="5"/>
      <c r="M23" s="3"/>
      <c r="N23" s="3"/>
      <c r="O23" s="3"/>
      <c r="P23" s="3"/>
      <c r="Q23" s="3"/>
    </row>
    <row r="24" spans="2:17">
      <c r="C24" s="6"/>
      <c r="D24" s="6"/>
      <c r="E24" s="6"/>
      <c r="F24" s="6"/>
      <c r="L24" s="5"/>
      <c r="M24" s="3"/>
      <c r="N24" s="3"/>
      <c r="O24" s="3"/>
      <c r="P24" s="3"/>
      <c r="Q24" s="3"/>
    </row>
    <row r="25" spans="2:17">
      <c r="C25" s="6"/>
      <c r="D25" s="6"/>
      <c r="E25" s="6"/>
      <c r="F25" s="6"/>
      <c r="L25" s="5"/>
      <c r="M25" s="3"/>
      <c r="N25" s="3"/>
      <c r="O25" s="3"/>
      <c r="P25" s="3"/>
      <c r="Q25" s="3"/>
    </row>
    <row r="26" spans="2:17">
      <c r="C26" s="6"/>
      <c r="D26" s="6"/>
      <c r="E26" s="6"/>
      <c r="F26" s="6"/>
      <c r="L26" s="5"/>
      <c r="M26" s="3"/>
      <c r="N26" s="3"/>
      <c r="O26" s="3"/>
      <c r="P26" s="3"/>
      <c r="Q26" s="3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BD19-D391-45C0-9777-D3C70474639A}">
  <dimension ref="A1:M2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33" t="s">
        <v>254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290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100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160</v>
      </c>
      <c r="C6" s="7" t="s">
        <v>161</v>
      </c>
      <c r="D6" s="7" t="s">
        <v>162</v>
      </c>
      <c r="E6" s="7" t="s">
        <v>284</v>
      </c>
      <c r="F6" s="7" t="s">
        <v>163</v>
      </c>
      <c r="G6" s="9" t="s">
        <v>37</v>
      </c>
      <c r="H6" s="9" t="s">
        <v>41</v>
      </c>
      <c r="I6" s="9" t="s">
        <v>35</v>
      </c>
      <c r="J6" s="8"/>
      <c r="K6" s="8" t="str">
        <f>"100,0"</f>
        <v>100,0</v>
      </c>
      <c r="L6" s="8" t="str">
        <f>"55,2450"</f>
        <v>55,2450</v>
      </c>
      <c r="M6" s="7" t="s">
        <v>237</v>
      </c>
    </row>
    <row r="7" spans="1:13">
      <c r="B7" s="5" t="s">
        <v>16</v>
      </c>
    </row>
    <row r="8" spans="1:13">
      <c r="B8" s="5" t="s">
        <v>16</v>
      </c>
      <c r="C8" s="6"/>
      <c r="D8" s="6"/>
      <c r="E8" s="6"/>
      <c r="F8" s="3"/>
      <c r="G8" s="3"/>
      <c r="H8" s="3"/>
      <c r="I8" s="3"/>
      <c r="J8" s="3"/>
      <c r="K8" s="3"/>
      <c r="L8" s="3"/>
      <c r="M8" s="3"/>
    </row>
    <row r="9" spans="1:13">
      <c r="B9" s="5" t="s">
        <v>16</v>
      </c>
      <c r="C9" s="6"/>
      <c r="D9" s="6"/>
      <c r="E9" s="6"/>
      <c r="F9" s="3"/>
      <c r="G9" s="3"/>
      <c r="H9" s="3"/>
      <c r="I9" s="3"/>
      <c r="J9" s="3"/>
      <c r="K9" s="3"/>
      <c r="L9" s="3"/>
      <c r="M9" s="3"/>
    </row>
    <row r="10" spans="1:13">
      <c r="B10" s="5" t="s">
        <v>16</v>
      </c>
      <c r="C10" s="6"/>
      <c r="D10" s="6"/>
      <c r="E10" s="6"/>
      <c r="F10" s="3"/>
      <c r="G10" s="3"/>
      <c r="H10" s="3"/>
      <c r="I10" s="3"/>
      <c r="J10" s="3"/>
      <c r="K10" s="3"/>
      <c r="L10" s="3"/>
      <c r="M10" s="3"/>
    </row>
    <row r="11" spans="1:13">
      <c r="B11" s="5" t="s">
        <v>16</v>
      </c>
      <c r="C11" s="6"/>
      <c r="D11" s="6"/>
      <c r="E11" s="6"/>
      <c r="F11" s="3"/>
      <c r="G11" s="3"/>
      <c r="H11" s="3"/>
      <c r="I11" s="3"/>
      <c r="J11" s="3"/>
      <c r="K11" s="3"/>
      <c r="L11" s="3"/>
      <c r="M11" s="3"/>
    </row>
    <row r="12" spans="1:13">
      <c r="B12" s="5" t="s">
        <v>16</v>
      </c>
      <c r="C12" s="6"/>
      <c r="D12" s="6"/>
      <c r="E12" s="6"/>
      <c r="F12" s="3"/>
      <c r="G12" s="3"/>
      <c r="H12" s="3"/>
      <c r="I12" s="3"/>
      <c r="J12" s="3"/>
      <c r="K12" s="3"/>
      <c r="L12" s="3"/>
      <c r="M12" s="3"/>
    </row>
    <row r="13" spans="1:13">
      <c r="B13" s="5" t="s">
        <v>16</v>
      </c>
      <c r="C13" s="6"/>
      <c r="D13" s="6"/>
      <c r="E13" s="6"/>
      <c r="F13" s="3"/>
      <c r="G13" s="3"/>
      <c r="H13" s="3"/>
      <c r="I13" s="3"/>
      <c r="J13" s="3"/>
      <c r="K13" s="3"/>
      <c r="L13" s="3"/>
      <c r="M13" s="3"/>
    </row>
    <row r="14" spans="1:13">
      <c r="B14" s="5" t="s">
        <v>16</v>
      </c>
      <c r="C14" s="6"/>
      <c r="D14" s="6"/>
      <c r="E14" s="6"/>
      <c r="F14" s="3"/>
      <c r="G14" s="3"/>
      <c r="H14" s="3"/>
      <c r="I14" s="3"/>
      <c r="J14" s="3"/>
      <c r="K14" s="3"/>
      <c r="L14" s="3"/>
      <c r="M14" s="3"/>
    </row>
    <row r="15" spans="1:13">
      <c r="B15" s="5" t="s">
        <v>16</v>
      </c>
      <c r="C15" s="6"/>
      <c r="D15" s="6"/>
      <c r="E15" s="6"/>
      <c r="F15" s="3"/>
      <c r="G15" s="3"/>
      <c r="H15" s="3"/>
      <c r="I15" s="3"/>
      <c r="J15" s="3"/>
      <c r="K15" s="3"/>
      <c r="L15" s="3"/>
      <c r="M15" s="3"/>
    </row>
    <row r="16" spans="1:13">
      <c r="B16" s="5" t="s">
        <v>16</v>
      </c>
      <c r="C16" s="6"/>
      <c r="D16" s="6"/>
      <c r="E16" s="6"/>
      <c r="F16" s="3"/>
      <c r="G16" s="3"/>
      <c r="H16" s="3"/>
      <c r="I16" s="3"/>
      <c r="J16" s="3"/>
      <c r="K16" s="3"/>
      <c r="L16" s="3"/>
      <c r="M16" s="3"/>
    </row>
    <row r="17" spans="2:13">
      <c r="B17" s="5" t="s">
        <v>16</v>
      </c>
      <c r="C17" s="6"/>
      <c r="D17" s="6"/>
      <c r="E17" s="6"/>
      <c r="F17" s="3"/>
      <c r="G17" s="3"/>
      <c r="H17" s="3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F18" s="3"/>
      <c r="G18" s="3"/>
      <c r="H18" s="3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F19" s="3"/>
      <c r="G19" s="3"/>
      <c r="H19" s="3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F20" s="3"/>
      <c r="G20" s="3"/>
      <c r="H20" s="3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F21" s="3"/>
      <c r="G21" s="3"/>
      <c r="H21" s="3"/>
      <c r="I21" s="3"/>
      <c r="J21" s="3"/>
      <c r="K21" s="3"/>
      <c r="L21" s="3"/>
      <c r="M21" s="3"/>
    </row>
    <row r="22" spans="2:13">
      <c r="C22" s="6"/>
      <c r="D22" s="6"/>
      <c r="E22" s="6"/>
      <c r="F22" s="3"/>
      <c r="G22" s="3"/>
      <c r="H22" s="3"/>
      <c r="I22" s="3"/>
      <c r="J22" s="3"/>
      <c r="K22" s="3"/>
      <c r="L22" s="3"/>
      <c r="M22" s="3"/>
    </row>
    <row r="23" spans="2:13">
      <c r="C23" s="6"/>
      <c r="D23" s="6"/>
      <c r="E23" s="6"/>
      <c r="F23" s="3"/>
      <c r="G23" s="3"/>
      <c r="H23" s="3"/>
      <c r="I23" s="3"/>
      <c r="J23" s="3"/>
      <c r="K23" s="3"/>
      <c r="L23" s="3"/>
      <c r="M23" s="3"/>
    </row>
    <row r="24" spans="2:13">
      <c r="C24" s="6"/>
      <c r="D24" s="6"/>
      <c r="E24" s="6"/>
      <c r="F24" s="3"/>
      <c r="G24" s="3"/>
      <c r="H24" s="3"/>
      <c r="I24" s="3"/>
      <c r="J24" s="3"/>
      <c r="K24" s="3"/>
      <c r="L24" s="3"/>
      <c r="M24" s="3"/>
    </row>
    <row r="25" spans="2:13">
      <c r="C25" s="6"/>
      <c r="D25" s="6"/>
      <c r="E25" s="6"/>
      <c r="F25" s="3"/>
      <c r="G25" s="3"/>
      <c r="H25" s="3"/>
      <c r="I25" s="3"/>
      <c r="J25" s="3"/>
      <c r="K25" s="3"/>
      <c r="L25" s="3"/>
      <c r="M25" s="3"/>
    </row>
    <row r="26" spans="2:13">
      <c r="C26" s="6"/>
      <c r="D26" s="6"/>
      <c r="E26" s="6"/>
      <c r="F26" s="3"/>
      <c r="G26" s="3"/>
      <c r="H26" s="3"/>
      <c r="I26" s="3"/>
      <c r="J26" s="3"/>
      <c r="K26" s="3"/>
      <c r="L26" s="3"/>
      <c r="M26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A16D-C242-4D58-B157-B5E5A0D766A2}">
  <dimension ref="A1:M3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33" t="s">
        <v>252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290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224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9</v>
      </c>
      <c r="C6" s="7" t="s">
        <v>271</v>
      </c>
      <c r="D6" s="7" t="s">
        <v>10</v>
      </c>
      <c r="E6" s="7" t="s">
        <v>287</v>
      </c>
      <c r="F6" s="7" t="s">
        <v>11</v>
      </c>
      <c r="G6" s="9" t="s">
        <v>12</v>
      </c>
      <c r="H6" s="9" t="s">
        <v>225</v>
      </c>
      <c r="I6" s="10" t="s">
        <v>197</v>
      </c>
      <c r="J6" s="8"/>
      <c r="K6" s="8" t="str">
        <f>"22,0"</f>
        <v>22,0</v>
      </c>
      <c r="L6" s="8" t="str">
        <f>"29,5614"</f>
        <v>29,5614</v>
      </c>
      <c r="M6" s="7" t="s">
        <v>236</v>
      </c>
    </row>
    <row r="7" spans="1:13">
      <c r="B7" s="5" t="s">
        <v>16</v>
      </c>
    </row>
    <row r="8" spans="1:13" ht="16">
      <c r="A8" s="23" t="s">
        <v>25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8" t="s">
        <v>15</v>
      </c>
      <c r="B9" s="7" t="s">
        <v>226</v>
      </c>
      <c r="C9" s="7" t="s">
        <v>227</v>
      </c>
      <c r="D9" s="7" t="s">
        <v>228</v>
      </c>
      <c r="E9" s="7" t="s">
        <v>284</v>
      </c>
      <c r="F9" s="7" t="s">
        <v>13</v>
      </c>
      <c r="G9" s="9" t="s">
        <v>221</v>
      </c>
      <c r="H9" s="9" t="s">
        <v>229</v>
      </c>
      <c r="I9" s="10" t="s">
        <v>230</v>
      </c>
      <c r="J9" s="8"/>
      <c r="K9" s="8" t="str">
        <f>"66,0"</f>
        <v>66,0</v>
      </c>
      <c r="L9" s="8" t="str">
        <f>"50,0940"</f>
        <v>50,0940</v>
      </c>
      <c r="M9" s="7"/>
    </row>
    <row r="10" spans="1:13">
      <c r="B10" s="5" t="s">
        <v>16</v>
      </c>
    </row>
    <row r="11" spans="1:13" ht="16">
      <c r="A11" s="23" t="s">
        <v>31</v>
      </c>
      <c r="B11" s="23"/>
      <c r="C11" s="24"/>
      <c r="D11" s="24"/>
      <c r="E11" s="24"/>
      <c r="F11" s="24"/>
      <c r="G11" s="24"/>
      <c r="H11" s="24"/>
      <c r="I11" s="24"/>
      <c r="J11" s="24"/>
    </row>
    <row r="12" spans="1:13">
      <c r="A12" s="8" t="s">
        <v>15</v>
      </c>
      <c r="B12" s="7" t="s">
        <v>112</v>
      </c>
      <c r="C12" s="7" t="s">
        <v>113</v>
      </c>
      <c r="D12" s="7" t="s">
        <v>114</v>
      </c>
      <c r="E12" s="7" t="s">
        <v>284</v>
      </c>
      <c r="F12" s="7" t="s">
        <v>115</v>
      </c>
      <c r="G12" s="9" t="s">
        <v>32</v>
      </c>
      <c r="H12" s="10" t="s">
        <v>27</v>
      </c>
      <c r="I12" s="10" t="s">
        <v>27</v>
      </c>
      <c r="J12" s="8"/>
      <c r="K12" s="8" t="str">
        <f>"50,0"</f>
        <v>50,0</v>
      </c>
      <c r="L12" s="8" t="str">
        <f>"33,0600"</f>
        <v>33,0600</v>
      </c>
      <c r="M12" s="7"/>
    </row>
    <row r="13" spans="1:13">
      <c r="B13" s="5" t="s">
        <v>16</v>
      </c>
    </row>
    <row r="14" spans="1:13" ht="16">
      <c r="A14" s="23" t="s">
        <v>21</v>
      </c>
      <c r="B14" s="23"/>
      <c r="C14" s="24"/>
      <c r="D14" s="24"/>
      <c r="E14" s="24"/>
      <c r="F14" s="24"/>
      <c r="G14" s="24"/>
      <c r="H14" s="24"/>
      <c r="I14" s="24"/>
      <c r="J14" s="24"/>
    </row>
    <row r="15" spans="1:13">
      <c r="A15" s="8" t="s">
        <v>15</v>
      </c>
      <c r="B15" s="7" t="s">
        <v>22</v>
      </c>
      <c r="C15" s="7" t="s">
        <v>23</v>
      </c>
      <c r="D15" s="7" t="s">
        <v>24</v>
      </c>
      <c r="E15" s="7" t="s">
        <v>284</v>
      </c>
      <c r="F15" s="7" t="s">
        <v>13</v>
      </c>
      <c r="G15" s="10" t="s">
        <v>27</v>
      </c>
      <c r="H15" s="9" t="s">
        <v>28</v>
      </c>
      <c r="I15" s="10" t="s">
        <v>29</v>
      </c>
      <c r="J15" s="8"/>
      <c r="K15" s="8" t="str">
        <f>"60,0"</f>
        <v>60,0</v>
      </c>
      <c r="L15" s="8" t="str">
        <f>"35,9970"</f>
        <v>35,9970</v>
      </c>
      <c r="M15" s="7"/>
    </row>
    <row r="16" spans="1:13">
      <c r="B16" s="5" t="s">
        <v>16</v>
      </c>
    </row>
    <row r="17" spans="2:13">
      <c r="B17" s="5" t="s">
        <v>16</v>
      </c>
      <c r="C17" s="6"/>
      <c r="D17" s="6"/>
      <c r="F17" s="3"/>
      <c r="G17" s="3"/>
      <c r="H17" s="3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F18" s="3"/>
      <c r="G18" s="3"/>
      <c r="H18" s="3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F19" s="3"/>
      <c r="G19" s="3"/>
      <c r="H19" s="3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F20" s="3"/>
      <c r="G20" s="3"/>
      <c r="H20" s="3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F21" s="3"/>
      <c r="G21" s="3"/>
      <c r="H21" s="3"/>
      <c r="I21" s="3"/>
      <c r="J21" s="3"/>
      <c r="K21" s="3"/>
      <c r="L21" s="3"/>
      <c r="M21" s="3"/>
    </row>
    <row r="22" spans="2:13">
      <c r="B22" s="5" t="s">
        <v>16</v>
      </c>
      <c r="C22" s="6"/>
      <c r="D22" s="6"/>
      <c r="F22" s="3"/>
      <c r="G22" s="3"/>
      <c r="H22" s="3"/>
      <c r="I22" s="3"/>
      <c r="J22" s="3"/>
      <c r="K22" s="3"/>
      <c r="L22" s="3"/>
      <c r="M22" s="3"/>
    </row>
    <row r="23" spans="2:13">
      <c r="B23" s="5" t="s">
        <v>16</v>
      </c>
      <c r="C23" s="6"/>
      <c r="D23" s="6"/>
      <c r="F23" s="3"/>
      <c r="G23" s="3"/>
      <c r="H23" s="3"/>
      <c r="I23" s="3"/>
      <c r="J23" s="3"/>
      <c r="K23" s="3"/>
      <c r="L23" s="3"/>
      <c r="M23" s="3"/>
    </row>
    <row r="24" spans="2:13">
      <c r="B24" s="5" t="s">
        <v>16</v>
      </c>
      <c r="C24" s="6"/>
      <c r="D24" s="6"/>
      <c r="F24" s="3"/>
      <c r="G24" s="3"/>
      <c r="H24" s="3"/>
      <c r="I24" s="3"/>
      <c r="J24" s="3"/>
      <c r="K24" s="3"/>
      <c r="L24" s="3"/>
      <c r="M24" s="3"/>
    </row>
    <row r="25" spans="2:13">
      <c r="B25" s="5" t="s">
        <v>16</v>
      </c>
      <c r="C25" s="6"/>
      <c r="D25" s="6"/>
      <c r="F25" s="3"/>
      <c r="G25" s="3"/>
      <c r="H25" s="3"/>
      <c r="I25" s="3"/>
      <c r="J25" s="3"/>
      <c r="K25" s="3"/>
      <c r="L25" s="3"/>
      <c r="M25" s="3"/>
    </row>
    <row r="26" spans="2:13">
      <c r="B26" s="5" t="s">
        <v>16</v>
      </c>
      <c r="C26" s="6"/>
      <c r="D26" s="6"/>
      <c r="F26" s="3"/>
      <c r="G26" s="3"/>
      <c r="H26" s="3"/>
      <c r="I26" s="3"/>
      <c r="J26" s="3"/>
      <c r="K26" s="3"/>
      <c r="L26" s="3"/>
      <c r="M26" s="3"/>
    </row>
    <row r="27" spans="2:13">
      <c r="B27" s="5" t="s">
        <v>16</v>
      </c>
      <c r="C27" s="6"/>
      <c r="D27" s="6"/>
      <c r="F27" s="3"/>
      <c r="G27" s="3"/>
      <c r="H27" s="3"/>
      <c r="I27" s="3"/>
      <c r="J27" s="3"/>
      <c r="K27" s="3"/>
      <c r="L27" s="3"/>
      <c r="M27" s="3"/>
    </row>
    <row r="28" spans="2:13">
      <c r="B28" s="5" t="s">
        <v>16</v>
      </c>
      <c r="C28" s="6"/>
      <c r="D28" s="6"/>
      <c r="F28" s="3"/>
      <c r="G28" s="3"/>
      <c r="H28" s="3"/>
      <c r="I28" s="3"/>
      <c r="J28" s="3"/>
      <c r="K28" s="3"/>
      <c r="L28" s="3"/>
      <c r="M28" s="3"/>
    </row>
    <row r="29" spans="2:13">
      <c r="B29" s="5" t="s">
        <v>16</v>
      </c>
      <c r="C29" s="6"/>
      <c r="D29" s="6"/>
      <c r="F29" s="3"/>
      <c r="G29" s="3"/>
      <c r="H29" s="3"/>
      <c r="I29" s="3"/>
      <c r="J29" s="3"/>
      <c r="K29" s="3"/>
      <c r="L29" s="3"/>
      <c r="M29" s="3"/>
    </row>
    <row r="30" spans="2:13">
      <c r="B30" s="5" t="s">
        <v>16</v>
      </c>
      <c r="C30" s="6"/>
      <c r="D30" s="6"/>
      <c r="F30" s="3"/>
      <c r="G30" s="3"/>
      <c r="H30" s="3"/>
      <c r="I30" s="3"/>
      <c r="J30" s="3"/>
      <c r="K30" s="3"/>
      <c r="L30" s="3"/>
      <c r="M30" s="3"/>
    </row>
    <row r="31" spans="2:13">
      <c r="B31" s="5" t="s">
        <v>16</v>
      </c>
      <c r="C31" s="6"/>
      <c r="D31" s="6"/>
      <c r="F31" s="3"/>
      <c r="G31" s="3"/>
      <c r="H31" s="3"/>
      <c r="I31" s="3"/>
      <c r="J31" s="3"/>
      <c r="K31" s="3"/>
      <c r="L31" s="3"/>
      <c r="M31" s="3"/>
    </row>
    <row r="32" spans="2:13">
      <c r="B32" s="5" t="s">
        <v>16</v>
      </c>
      <c r="C32" s="6"/>
      <c r="D32" s="6"/>
      <c r="F32" s="3"/>
      <c r="G32" s="3"/>
      <c r="H32" s="3"/>
      <c r="I32" s="3"/>
      <c r="J32" s="3"/>
      <c r="K32" s="3"/>
      <c r="L32" s="3"/>
      <c r="M32" s="3"/>
    </row>
    <row r="33" spans="2:13">
      <c r="B33" s="5" t="s">
        <v>16</v>
      </c>
      <c r="C33" s="6"/>
      <c r="D33" s="6"/>
      <c r="F33" s="3"/>
      <c r="G33" s="3"/>
      <c r="H33" s="3"/>
      <c r="I33" s="3"/>
      <c r="J33" s="3"/>
      <c r="K33" s="3"/>
      <c r="L33" s="3"/>
      <c r="M33" s="3"/>
    </row>
    <row r="34" spans="2:13">
      <c r="B34" s="5" t="s">
        <v>16</v>
      </c>
      <c r="C34" s="6"/>
      <c r="D34" s="6"/>
      <c r="F34" s="3"/>
      <c r="G34" s="3"/>
      <c r="H34" s="3"/>
      <c r="I34" s="3"/>
      <c r="J34" s="3"/>
      <c r="K34" s="3"/>
      <c r="L34" s="3"/>
      <c r="M34" s="3"/>
    </row>
    <row r="35" spans="2:13">
      <c r="B35" s="5" t="s">
        <v>16</v>
      </c>
      <c r="C35" s="6"/>
      <c r="D35" s="6"/>
      <c r="F35" s="3"/>
      <c r="G35" s="3"/>
      <c r="H35" s="3"/>
      <c r="I35" s="3"/>
      <c r="J35" s="3"/>
      <c r="K35" s="3"/>
      <c r="L35" s="3"/>
      <c r="M35" s="3"/>
    </row>
    <row r="36" spans="2:13">
      <c r="B36" s="5" t="s">
        <v>16</v>
      </c>
      <c r="C36" s="6"/>
      <c r="D36" s="6"/>
      <c r="F36" s="3"/>
      <c r="G36" s="3"/>
      <c r="H36" s="3"/>
      <c r="I36" s="3"/>
      <c r="J36" s="3"/>
      <c r="K36" s="3"/>
      <c r="L36" s="3"/>
      <c r="M36" s="3"/>
    </row>
    <row r="37" spans="2:13">
      <c r="B37" s="5" t="s">
        <v>16</v>
      </c>
      <c r="C37" s="6"/>
      <c r="D37" s="6"/>
      <c r="F37" s="3"/>
      <c r="G37" s="3"/>
      <c r="H37" s="3"/>
      <c r="I37" s="3"/>
      <c r="J37" s="3"/>
      <c r="K37" s="3"/>
      <c r="L37" s="3"/>
      <c r="M37" s="3"/>
    </row>
    <row r="38" spans="2:13">
      <c r="B38" s="5" t="s">
        <v>16</v>
      </c>
      <c r="C38" s="6"/>
      <c r="D38" s="6"/>
      <c r="F38" s="3"/>
      <c r="G38" s="3"/>
      <c r="H38" s="3"/>
      <c r="I38" s="3"/>
      <c r="J38" s="3"/>
      <c r="K38" s="3"/>
      <c r="L38" s="3"/>
      <c r="M38" s="3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AB88-B2A6-4CA5-A865-AE5D148EBEB6}">
  <dimension ref="A1:M25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" style="5" bestFit="1" customWidth="1"/>
    <col min="7" max="10" width="5.5" style="6" customWidth="1"/>
    <col min="11" max="11" width="10.5" style="6" bestFit="1" customWidth="1"/>
    <col min="12" max="12" width="9.83203125" style="6" customWidth="1"/>
    <col min="13" max="13" width="23.33203125" style="5" customWidth="1"/>
    <col min="14" max="16384" width="9.1640625" style="3"/>
  </cols>
  <sheetData>
    <row r="1" spans="1:13" s="2" customFormat="1" ht="29" customHeight="1">
      <c r="A1" s="33" t="s">
        <v>253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290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20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218</v>
      </c>
      <c r="C6" s="7" t="s">
        <v>219</v>
      </c>
      <c r="D6" s="7" t="s">
        <v>220</v>
      </c>
      <c r="E6" s="7" t="s">
        <v>284</v>
      </c>
      <c r="F6" s="7" t="s">
        <v>58</v>
      </c>
      <c r="G6" s="9" t="s">
        <v>27</v>
      </c>
      <c r="H6" s="9" t="s">
        <v>221</v>
      </c>
      <c r="I6" s="9" t="s">
        <v>30</v>
      </c>
      <c r="J6" s="8"/>
      <c r="K6" s="8" t="str">
        <f>"67,5"</f>
        <v>67,5</v>
      </c>
      <c r="L6" s="8" t="str">
        <f>"43,1123"</f>
        <v>43,1123</v>
      </c>
      <c r="M6" s="7"/>
    </row>
    <row r="7" spans="1:13">
      <c r="B7" s="5" t="s">
        <v>16</v>
      </c>
    </row>
    <row r="8" spans="1:13" ht="16">
      <c r="A8" s="23" t="s">
        <v>100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8" t="s">
        <v>15</v>
      </c>
      <c r="B9" s="7" t="s">
        <v>177</v>
      </c>
      <c r="C9" s="7" t="s">
        <v>178</v>
      </c>
      <c r="D9" s="7" t="s">
        <v>222</v>
      </c>
      <c r="E9" s="7" t="s">
        <v>284</v>
      </c>
      <c r="F9" s="7" t="s">
        <v>13</v>
      </c>
      <c r="G9" s="9" t="s">
        <v>42</v>
      </c>
      <c r="H9" s="9" t="s">
        <v>223</v>
      </c>
      <c r="I9" s="10" t="s">
        <v>37</v>
      </c>
      <c r="J9" s="8"/>
      <c r="K9" s="8" t="str">
        <f>"80,0"</f>
        <v>80,0</v>
      </c>
      <c r="L9" s="8" t="str">
        <f>"44,4520"</f>
        <v>44,4520</v>
      </c>
      <c r="M9" s="7" t="s">
        <v>235</v>
      </c>
    </row>
    <row r="10" spans="1:13">
      <c r="B10" s="5" t="s">
        <v>16</v>
      </c>
    </row>
    <row r="11" spans="1:13">
      <c r="B11" s="5" t="s">
        <v>16</v>
      </c>
      <c r="C11" s="6"/>
      <c r="D11" s="6"/>
      <c r="E11" s="6"/>
      <c r="F11" s="6"/>
      <c r="G11" s="5"/>
      <c r="H11" s="3"/>
      <c r="I11" s="3"/>
      <c r="J11" s="3"/>
      <c r="K11" s="3"/>
      <c r="L11" s="3"/>
      <c r="M11" s="3"/>
    </row>
    <row r="12" spans="1:13">
      <c r="B12" s="5" t="s">
        <v>16</v>
      </c>
      <c r="C12" s="6"/>
      <c r="D12" s="6"/>
      <c r="E12" s="6"/>
      <c r="F12" s="6"/>
      <c r="G12" s="5"/>
      <c r="H12" s="3"/>
      <c r="I12" s="3"/>
      <c r="J12" s="3"/>
      <c r="K12" s="3"/>
      <c r="L12" s="3"/>
      <c r="M12" s="3"/>
    </row>
    <row r="13" spans="1:13">
      <c r="B13" s="5" t="s">
        <v>16</v>
      </c>
      <c r="C13" s="6"/>
      <c r="D13" s="6"/>
      <c r="E13" s="6"/>
      <c r="F13" s="6"/>
      <c r="G13" s="5"/>
      <c r="H13" s="3"/>
      <c r="I13" s="3"/>
      <c r="J13" s="3"/>
      <c r="K13" s="3"/>
      <c r="L13" s="3"/>
      <c r="M13" s="3"/>
    </row>
    <row r="14" spans="1:13">
      <c r="B14" s="5" t="s">
        <v>16</v>
      </c>
      <c r="C14" s="6"/>
      <c r="D14" s="6"/>
      <c r="E14" s="6"/>
      <c r="F14" s="6"/>
      <c r="G14" s="5"/>
      <c r="H14" s="3"/>
      <c r="I14" s="3"/>
      <c r="J14" s="3"/>
      <c r="K14" s="3"/>
      <c r="L14" s="3"/>
      <c r="M14" s="3"/>
    </row>
    <row r="15" spans="1:13">
      <c r="B15" s="5" t="s">
        <v>16</v>
      </c>
      <c r="C15" s="6"/>
      <c r="D15" s="6"/>
      <c r="E15" s="6"/>
      <c r="F15" s="6"/>
      <c r="G15" s="5"/>
      <c r="H15" s="3"/>
      <c r="I15" s="3"/>
      <c r="J15" s="3"/>
      <c r="K15" s="3"/>
      <c r="L15" s="3"/>
      <c r="M15" s="3"/>
    </row>
    <row r="16" spans="1:13">
      <c r="B16" s="5" t="s">
        <v>16</v>
      </c>
      <c r="C16" s="6"/>
      <c r="D16" s="6"/>
      <c r="E16" s="6"/>
      <c r="F16" s="6"/>
      <c r="G16" s="5"/>
      <c r="H16" s="3"/>
      <c r="I16" s="3"/>
      <c r="J16" s="3"/>
      <c r="K16" s="3"/>
      <c r="L16" s="3"/>
      <c r="M16" s="3"/>
    </row>
    <row r="17" spans="2:13">
      <c r="B17" s="5" t="s">
        <v>16</v>
      </c>
      <c r="C17" s="6"/>
      <c r="D17" s="6"/>
      <c r="E17" s="6"/>
      <c r="F17" s="6"/>
      <c r="G17" s="5"/>
      <c r="H17" s="3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F18" s="6"/>
      <c r="G18" s="5"/>
      <c r="H18" s="3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F19" s="6"/>
      <c r="G19" s="5"/>
      <c r="H19" s="3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F20" s="6"/>
      <c r="G20" s="5"/>
      <c r="H20" s="3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F21" s="6"/>
      <c r="G21" s="5"/>
      <c r="H21" s="3"/>
      <c r="I21" s="3"/>
      <c r="J21" s="3"/>
      <c r="K21" s="3"/>
      <c r="L21" s="3"/>
      <c r="M21" s="3"/>
    </row>
    <row r="22" spans="2:13">
      <c r="B22" s="5" t="s">
        <v>16</v>
      </c>
      <c r="C22" s="6"/>
      <c r="D22" s="6"/>
      <c r="E22" s="6"/>
      <c r="F22" s="6"/>
      <c r="G22" s="5"/>
      <c r="H22" s="3"/>
      <c r="I22" s="3"/>
      <c r="J22" s="3"/>
      <c r="K22" s="3"/>
      <c r="L22" s="3"/>
      <c r="M22" s="3"/>
    </row>
    <row r="23" spans="2:13">
      <c r="B23" s="5" t="s">
        <v>16</v>
      </c>
      <c r="C23" s="6"/>
      <c r="D23" s="6"/>
      <c r="E23" s="6"/>
      <c r="F23" s="6"/>
      <c r="G23" s="5"/>
      <c r="H23" s="3"/>
      <c r="I23" s="3"/>
      <c r="J23" s="3"/>
      <c r="K23" s="3"/>
      <c r="L23" s="3"/>
      <c r="M23" s="3"/>
    </row>
    <row r="24" spans="2:13">
      <c r="B24" s="5" t="s">
        <v>16</v>
      </c>
      <c r="C24" s="6"/>
      <c r="D24" s="6"/>
      <c r="E24" s="6"/>
      <c r="F24" s="6"/>
      <c r="G24" s="5"/>
      <c r="H24" s="3"/>
      <c r="I24" s="3"/>
      <c r="J24" s="3"/>
      <c r="K24" s="3"/>
      <c r="L24" s="3"/>
      <c r="M24" s="3"/>
    </row>
    <row r="25" spans="2:13">
      <c r="B25" s="5" t="s">
        <v>16</v>
      </c>
      <c r="C25" s="6"/>
      <c r="D25" s="6"/>
      <c r="E25" s="6"/>
      <c r="F25" s="6"/>
      <c r="G25" s="5"/>
      <c r="H25" s="3"/>
      <c r="I25" s="3"/>
      <c r="J25" s="3"/>
      <c r="K25" s="3"/>
      <c r="L25" s="3"/>
      <c r="M25" s="3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5FE9-45F6-482C-9ED8-A1846B7F101A}">
  <dimension ref="A1:O32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9" width="5.5" style="6" customWidth="1"/>
    <col min="10" max="10" width="4.83203125" style="6" customWidth="1"/>
    <col min="11" max="11" width="14" style="6" customWidth="1"/>
    <col min="12" max="12" width="14" style="21" customWidth="1"/>
    <col min="13" max="13" width="11.33203125" style="6" customWidth="1"/>
    <col min="14" max="14" width="9.5" style="6" bestFit="1" customWidth="1"/>
    <col min="15" max="15" width="21" style="5" customWidth="1"/>
    <col min="16" max="16384" width="9.1640625" style="3"/>
  </cols>
  <sheetData>
    <row r="1" spans="1:15" s="2" customFormat="1" ht="29" customHeight="1">
      <c r="A1" s="33" t="s">
        <v>257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5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44</v>
      </c>
      <c r="H3" s="27"/>
      <c r="I3" s="27"/>
      <c r="J3" s="27"/>
      <c r="K3" s="27" t="s">
        <v>280</v>
      </c>
      <c r="L3" s="27"/>
      <c r="M3" s="27" t="s">
        <v>1</v>
      </c>
      <c r="N3" s="27" t="s">
        <v>3</v>
      </c>
      <c r="O3" s="29" t="s">
        <v>2</v>
      </c>
    </row>
    <row r="4" spans="1:15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9" t="s">
        <v>7</v>
      </c>
      <c r="M4" s="28"/>
      <c r="N4" s="28"/>
      <c r="O4" s="30"/>
    </row>
    <row r="5" spans="1:15" ht="16">
      <c r="A5" s="31" t="s">
        <v>36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>
      <c r="A6" s="8" t="s">
        <v>15</v>
      </c>
      <c r="B6" s="7" t="s">
        <v>116</v>
      </c>
      <c r="C6" s="7" t="s">
        <v>272</v>
      </c>
      <c r="D6" s="7" t="s">
        <v>117</v>
      </c>
      <c r="E6" s="7" t="s">
        <v>286</v>
      </c>
      <c r="F6" s="7" t="s">
        <v>13</v>
      </c>
      <c r="G6" s="9" t="s">
        <v>18</v>
      </c>
      <c r="H6" s="9" t="s">
        <v>34</v>
      </c>
      <c r="I6" s="9" t="s">
        <v>60</v>
      </c>
      <c r="J6" s="8"/>
      <c r="K6" s="8" t="s">
        <v>211</v>
      </c>
      <c r="L6" s="20">
        <v>70</v>
      </c>
      <c r="M6" s="8" t="str">
        <f>"200,0"</f>
        <v>200,0</v>
      </c>
      <c r="N6" s="8" t="str">
        <f>"6545,0560"</f>
        <v>6545,0560</v>
      </c>
      <c r="O6" s="7"/>
    </row>
    <row r="7" spans="1:15">
      <c r="B7" s="5" t="s">
        <v>16</v>
      </c>
    </row>
    <row r="8" spans="1:15">
      <c r="B8" s="5" t="s">
        <v>16</v>
      </c>
      <c r="C8" s="6"/>
      <c r="D8" s="6"/>
      <c r="F8" s="3"/>
      <c r="G8" s="3"/>
      <c r="H8" s="3"/>
      <c r="I8" s="3"/>
      <c r="J8" s="3"/>
      <c r="K8" s="3"/>
      <c r="L8" s="22"/>
      <c r="M8" s="3"/>
      <c r="N8" s="3"/>
      <c r="O8" s="3"/>
    </row>
    <row r="9" spans="1:15">
      <c r="B9" s="5" t="s">
        <v>16</v>
      </c>
      <c r="C9" s="6"/>
      <c r="D9" s="6"/>
      <c r="F9" s="3"/>
      <c r="G9" s="3"/>
      <c r="H9" s="3"/>
      <c r="I9" s="3"/>
      <c r="J9" s="3"/>
      <c r="K9" s="3"/>
      <c r="L9" s="22"/>
      <c r="M9" s="3"/>
      <c r="N9" s="3"/>
      <c r="O9" s="3"/>
    </row>
    <row r="10" spans="1:15">
      <c r="B10" s="5" t="s">
        <v>16</v>
      </c>
      <c r="C10" s="6"/>
      <c r="D10" s="6"/>
      <c r="F10" s="3"/>
      <c r="G10" s="3"/>
      <c r="H10" s="3"/>
      <c r="I10" s="3"/>
      <c r="J10" s="3"/>
      <c r="K10" s="3"/>
      <c r="L10" s="22"/>
      <c r="M10" s="3"/>
      <c r="N10" s="3"/>
      <c r="O10" s="3"/>
    </row>
    <row r="11" spans="1:15">
      <c r="B11" s="5" t="s">
        <v>16</v>
      </c>
      <c r="C11" s="6"/>
      <c r="D11" s="6"/>
      <c r="F11" s="3"/>
      <c r="G11" s="3"/>
      <c r="H11" s="3"/>
      <c r="I11" s="3"/>
      <c r="J11" s="3"/>
      <c r="K11" s="3"/>
      <c r="L11" s="22"/>
      <c r="M11" s="3"/>
      <c r="N11" s="3"/>
      <c r="O11" s="3"/>
    </row>
    <row r="12" spans="1:15">
      <c r="B12" s="5" t="s">
        <v>16</v>
      </c>
      <c r="C12" s="6"/>
      <c r="D12" s="6"/>
      <c r="F12" s="3"/>
      <c r="G12" s="3"/>
      <c r="H12" s="3"/>
      <c r="I12" s="3"/>
      <c r="J12" s="3"/>
      <c r="K12" s="3"/>
      <c r="L12" s="22"/>
      <c r="M12" s="3"/>
      <c r="N12" s="3"/>
      <c r="O12" s="3"/>
    </row>
    <row r="13" spans="1:15">
      <c r="B13" s="5" t="s">
        <v>16</v>
      </c>
      <c r="C13" s="6"/>
      <c r="D13" s="6"/>
      <c r="F13" s="3"/>
      <c r="G13" s="3"/>
      <c r="H13" s="3"/>
      <c r="I13" s="3"/>
      <c r="J13" s="3"/>
      <c r="K13" s="3"/>
      <c r="L13" s="22"/>
      <c r="M13" s="3"/>
      <c r="N13" s="3"/>
      <c r="O13" s="3"/>
    </row>
    <row r="14" spans="1:15">
      <c r="B14" s="5" t="s">
        <v>16</v>
      </c>
      <c r="C14" s="6"/>
      <c r="D14" s="6"/>
      <c r="F14" s="3"/>
      <c r="G14" s="3"/>
      <c r="H14" s="3"/>
      <c r="I14" s="3"/>
      <c r="J14" s="3"/>
      <c r="K14" s="3"/>
      <c r="L14" s="22"/>
      <c r="M14" s="3"/>
      <c r="N14" s="3"/>
      <c r="O14" s="3"/>
    </row>
    <row r="15" spans="1:15">
      <c r="B15" s="5" t="s">
        <v>16</v>
      </c>
      <c r="C15" s="6"/>
      <c r="D15" s="6"/>
      <c r="F15" s="3"/>
      <c r="G15" s="3"/>
      <c r="H15" s="3"/>
      <c r="I15" s="3"/>
      <c r="J15" s="3"/>
      <c r="K15" s="3"/>
      <c r="L15" s="22"/>
      <c r="M15" s="3"/>
      <c r="N15" s="3"/>
      <c r="O15" s="3"/>
    </row>
    <row r="16" spans="1:15">
      <c r="B16" s="5" t="s">
        <v>16</v>
      </c>
      <c r="C16" s="6"/>
      <c r="D16" s="6"/>
      <c r="F16" s="3"/>
      <c r="G16" s="3"/>
      <c r="H16" s="3"/>
      <c r="I16" s="3"/>
      <c r="J16" s="3"/>
      <c r="K16" s="3"/>
      <c r="L16" s="22"/>
      <c r="M16" s="3"/>
      <c r="N16" s="3"/>
      <c r="O16" s="3"/>
    </row>
    <row r="17" spans="2:15">
      <c r="B17" s="5" t="s">
        <v>16</v>
      </c>
      <c r="C17" s="6"/>
      <c r="D17" s="6"/>
      <c r="F17" s="3"/>
      <c r="G17" s="3"/>
      <c r="H17" s="3"/>
      <c r="I17" s="3"/>
      <c r="J17" s="3"/>
      <c r="K17" s="3"/>
      <c r="L17" s="22"/>
      <c r="M17" s="3"/>
      <c r="N17" s="3"/>
      <c r="O17" s="3"/>
    </row>
    <row r="18" spans="2:15">
      <c r="B18" s="5" t="s">
        <v>16</v>
      </c>
      <c r="C18" s="6"/>
      <c r="D18" s="6"/>
      <c r="F18" s="3"/>
      <c r="G18" s="3"/>
      <c r="H18" s="3"/>
      <c r="I18" s="3"/>
      <c r="J18" s="3"/>
      <c r="K18" s="3"/>
      <c r="L18" s="22"/>
      <c r="M18" s="3"/>
      <c r="N18" s="3"/>
      <c r="O18" s="3"/>
    </row>
    <row r="19" spans="2:15">
      <c r="B19" s="5" t="s">
        <v>16</v>
      </c>
      <c r="C19" s="6"/>
      <c r="D19" s="6"/>
      <c r="F19" s="3"/>
      <c r="G19" s="3"/>
      <c r="H19" s="3"/>
      <c r="I19" s="3"/>
      <c r="J19" s="3"/>
      <c r="K19" s="3"/>
      <c r="L19" s="22"/>
      <c r="M19" s="3"/>
      <c r="N19" s="3"/>
      <c r="O19" s="3"/>
    </row>
    <row r="20" spans="2:15">
      <c r="B20" s="5" t="s">
        <v>16</v>
      </c>
      <c r="C20" s="6"/>
      <c r="D20" s="6"/>
      <c r="F20" s="3"/>
      <c r="G20" s="3"/>
      <c r="H20" s="3"/>
      <c r="I20" s="3"/>
      <c r="J20" s="3"/>
      <c r="K20" s="3"/>
      <c r="L20" s="22"/>
      <c r="M20" s="3"/>
      <c r="N20" s="3"/>
      <c r="O20" s="3"/>
    </row>
    <row r="21" spans="2:15">
      <c r="B21" s="5" t="s">
        <v>16</v>
      </c>
      <c r="C21" s="6"/>
      <c r="D21" s="6"/>
      <c r="F21" s="3"/>
      <c r="G21" s="3"/>
      <c r="H21" s="3"/>
      <c r="I21" s="3"/>
      <c r="J21" s="3"/>
      <c r="K21" s="3"/>
      <c r="L21" s="22"/>
      <c r="M21" s="3"/>
      <c r="N21" s="3"/>
      <c r="O21" s="3"/>
    </row>
    <row r="22" spans="2:15">
      <c r="C22" s="6"/>
      <c r="D22" s="6"/>
      <c r="F22" s="3"/>
      <c r="G22" s="3"/>
      <c r="H22" s="3"/>
      <c r="I22" s="3"/>
      <c r="J22" s="3"/>
      <c r="K22" s="3"/>
      <c r="L22" s="22"/>
      <c r="M22" s="3"/>
      <c r="N22" s="3"/>
      <c r="O22" s="3"/>
    </row>
    <row r="23" spans="2:15">
      <c r="C23" s="6"/>
      <c r="D23" s="6"/>
      <c r="F23" s="3"/>
      <c r="G23" s="3"/>
      <c r="H23" s="3"/>
      <c r="I23" s="3"/>
      <c r="J23" s="3"/>
      <c r="K23" s="3"/>
      <c r="L23" s="22"/>
      <c r="M23" s="3"/>
      <c r="N23" s="3"/>
      <c r="O23" s="3"/>
    </row>
    <row r="24" spans="2:15">
      <c r="C24" s="6"/>
      <c r="D24" s="6"/>
      <c r="F24" s="3"/>
      <c r="G24" s="3"/>
      <c r="H24" s="3"/>
      <c r="I24" s="3"/>
      <c r="J24" s="3"/>
      <c r="K24" s="3"/>
      <c r="L24" s="22"/>
      <c r="M24" s="3"/>
      <c r="N24" s="3"/>
      <c r="O24" s="3"/>
    </row>
    <row r="25" spans="2:15">
      <c r="C25" s="6"/>
      <c r="D25" s="6"/>
      <c r="F25" s="3"/>
      <c r="G25" s="3"/>
      <c r="H25" s="3"/>
      <c r="I25" s="3"/>
      <c r="J25" s="3"/>
      <c r="K25" s="3"/>
      <c r="L25" s="22"/>
      <c r="M25" s="3"/>
      <c r="N25" s="3"/>
      <c r="O25" s="3"/>
    </row>
    <row r="26" spans="2:15">
      <c r="C26" s="6"/>
      <c r="D26" s="6"/>
      <c r="F26" s="3"/>
      <c r="G26" s="3"/>
      <c r="H26" s="3"/>
      <c r="I26" s="3"/>
      <c r="J26" s="3"/>
      <c r="K26" s="3"/>
      <c r="L26" s="22"/>
      <c r="M26" s="3"/>
      <c r="N26" s="3"/>
      <c r="O26" s="3"/>
    </row>
    <row r="27" spans="2:15">
      <c r="C27" s="6"/>
      <c r="D27" s="6"/>
      <c r="F27" s="3"/>
      <c r="G27" s="3"/>
      <c r="H27" s="3"/>
      <c r="I27" s="3"/>
      <c r="J27" s="3"/>
      <c r="K27" s="3"/>
      <c r="L27" s="22"/>
      <c r="M27" s="3"/>
      <c r="N27" s="3"/>
      <c r="O27" s="3"/>
    </row>
    <row r="28" spans="2:15">
      <c r="C28" s="6"/>
      <c r="D28" s="6"/>
      <c r="F28" s="3"/>
      <c r="G28" s="3"/>
      <c r="H28" s="3"/>
      <c r="I28" s="3"/>
      <c r="J28" s="3"/>
      <c r="K28" s="3"/>
      <c r="L28" s="22"/>
      <c r="M28" s="3"/>
      <c r="N28" s="3"/>
      <c r="O28" s="3"/>
    </row>
    <row r="29" spans="2:15">
      <c r="C29" s="6"/>
      <c r="D29" s="6"/>
      <c r="F29" s="3"/>
      <c r="G29" s="3"/>
      <c r="H29" s="3"/>
      <c r="I29" s="3"/>
      <c r="J29" s="3"/>
      <c r="K29" s="3"/>
      <c r="L29" s="22"/>
      <c r="M29" s="3"/>
      <c r="N29" s="3"/>
      <c r="O29" s="3"/>
    </row>
    <row r="30" spans="2:15">
      <c r="C30" s="6"/>
      <c r="D30" s="6"/>
      <c r="F30" s="3"/>
      <c r="G30" s="3"/>
      <c r="H30" s="3"/>
      <c r="I30" s="3"/>
      <c r="J30" s="3"/>
      <c r="K30" s="3"/>
      <c r="L30" s="22"/>
      <c r="M30" s="3"/>
      <c r="N30" s="3"/>
      <c r="O30" s="3"/>
    </row>
    <row r="31" spans="2:15">
      <c r="C31" s="6"/>
      <c r="D31" s="6"/>
      <c r="F31" s="3"/>
      <c r="G31" s="3"/>
      <c r="H31" s="3"/>
      <c r="I31" s="3"/>
      <c r="J31" s="3"/>
      <c r="K31" s="3"/>
      <c r="L31" s="22"/>
      <c r="M31" s="3"/>
      <c r="N31" s="3"/>
      <c r="O31" s="3"/>
    </row>
    <row r="32" spans="2:15">
      <c r="C32" s="6"/>
      <c r="D32" s="6"/>
      <c r="F32" s="3"/>
      <c r="G32" s="3"/>
      <c r="H32" s="3"/>
      <c r="I32" s="3"/>
      <c r="J32" s="3"/>
      <c r="K32" s="3"/>
      <c r="L32" s="22"/>
      <c r="M32" s="3"/>
      <c r="N32" s="3"/>
      <c r="O32" s="3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27E55-7E9C-474D-80B7-BE178639BE95}">
  <dimension ref="A1:O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9.83203125" style="5" bestFit="1" customWidth="1"/>
    <col min="7" max="9" width="5.5" style="6" customWidth="1"/>
    <col min="10" max="10" width="4.83203125" style="6" customWidth="1"/>
    <col min="11" max="11" width="11" style="6" customWidth="1"/>
    <col min="12" max="12" width="13.1640625" style="21" customWidth="1"/>
    <col min="13" max="13" width="7.83203125" style="6" bestFit="1" customWidth="1"/>
    <col min="14" max="14" width="9.5" style="6" bestFit="1" customWidth="1"/>
    <col min="15" max="15" width="18.6640625" style="5" customWidth="1"/>
    <col min="16" max="16384" width="9.1640625" style="3"/>
  </cols>
  <sheetData>
    <row r="1" spans="1:15" s="2" customFormat="1" ht="29" customHeight="1">
      <c r="A1" s="33" t="s">
        <v>259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5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44</v>
      </c>
      <c r="H3" s="27"/>
      <c r="I3" s="27"/>
      <c r="J3" s="27"/>
      <c r="K3" s="27" t="s">
        <v>280</v>
      </c>
      <c r="L3" s="27"/>
      <c r="M3" s="27" t="s">
        <v>1</v>
      </c>
      <c r="N3" s="27" t="s">
        <v>3</v>
      </c>
      <c r="O3" s="29" t="s">
        <v>2</v>
      </c>
    </row>
    <row r="4" spans="1:15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9" t="s">
        <v>7</v>
      </c>
      <c r="M4" s="28"/>
      <c r="N4" s="28"/>
      <c r="O4" s="30"/>
    </row>
    <row r="5" spans="1:15" ht="16">
      <c r="A5" s="31" t="s">
        <v>20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>
      <c r="A6" s="8" t="s">
        <v>15</v>
      </c>
      <c r="B6" s="7" t="s">
        <v>193</v>
      </c>
      <c r="C6" s="7" t="s">
        <v>194</v>
      </c>
      <c r="D6" s="7" t="s">
        <v>195</v>
      </c>
      <c r="E6" s="7" t="s">
        <v>284</v>
      </c>
      <c r="F6" s="7" t="s">
        <v>196</v>
      </c>
      <c r="G6" s="9" t="s">
        <v>80</v>
      </c>
      <c r="H6" s="9" t="s">
        <v>141</v>
      </c>
      <c r="I6" s="10" t="s">
        <v>65</v>
      </c>
      <c r="J6" s="8"/>
      <c r="K6" s="8" t="s">
        <v>37</v>
      </c>
      <c r="L6" s="20">
        <v>23</v>
      </c>
      <c r="M6" s="8" t="str">
        <f>"178,0"</f>
        <v>178,0</v>
      </c>
      <c r="N6" s="8" t="str">
        <f>"6493,6502"</f>
        <v>6493,6502</v>
      </c>
      <c r="O6" s="7"/>
    </row>
    <row r="7" spans="1:15">
      <c r="B7" s="5" t="s">
        <v>16</v>
      </c>
    </row>
    <row r="8" spans="1:15">
      <c r="B8" s="5" t="s">
        <v>16</v>
      </c>
      <c r="C8" s="6"/>
      <c r="D8" s="6"/>
      <c r="E8" s="6"/>
      <c r="F8" s="6"/>
      <c r="J8" s="5"/>
      <c r="K8" s="3"/>
      <c r="L8" s="22"/>
      <c r="M8" s="3"/>
      <c r="N8" s="3"/>
      <c r="O8" s="3"/>
    </row>
    <row r="9" spans="1:15">
      <c r="B9" s="5" t="s">
        <v>16</v>
      </c>
      <c r="C9" s="6"/>
      <c r="D9" s="6"/>
      <c r="E9" s="6"/>
      <c r="F9" s="6"/>
      <c r="J9" s="5"/>
      <c r="K9" s="3"/>
      <c r="L9" s="22"/>
      <c r="M9" s="3"/>
      <c r="N9" s="3"/>
      <c r="O9" s="3"/>
    </row>
    <row r="10" spans="1:15">
      <c r="B10" s="5" t="s">
        <v>16</v>
      </c>
      <c r="C10" s="6"/>
      <c r="D10" s="6"/>
      <c r="E10" s="6"/>
      <c r="F10" s="6"/>
      <c r="J10" s="5"/>
      <c r="K10" s="3"/>
      <c r="L10" s="22"/>
      <c r="M10" s="3"/>
      <c r="N10" s="3"/>
      <c r="O10" s="3"/>
    </row>
    <row r="11" spans="1:15">
      <c r="B11" s="5" t="s">
        <v>16</v>
      </c>
      <c r="C11" s="6"/>
      <c r="D11" s="6"/>
      <c r="E11" s="6"/>
      <c r="F11" s="6"/>
      <c r="J11" s="5"/>
      <c r="K11" s="3"/>
      <c r="L11" s="22"/>
      <c r="M11" s="3"/>
      <c r="N11" s="3"/>
      <c r="O11" s="3"/>
    </row>
    <row r="12" spans="1:15">
      <c r="B12" s="5" t="s">
        <v>16</v>
      </c>
      <c r="C12" s="6"/>
      <c r="D12" s="6"/>
      <c r="E12" s="6"/>
      <c r="F12" s="6"/>
      <c r="J12" s="5"/>
      <c r="K12" s="3"/>
      <c r="L12" s="22"/>
      <c r="M12" s="3"/>
      <c r="N12" s="3"/>
      <c r="O12" s="3"/>
    </row>
    <row r="13" spans="1:15">
      <c r="B13" s="5" t="s">
        <v>16</v>
      </c>
      <c r="C13" s="6"/>
      <c r="D13" s="6"/>
      <c r="E13" s="6"/>
      <c r="F13" s="6"/>
      <c r="J13" s="5"/>
      <c r="K13" s="3"/>
      <c r="L13" s="22"/>
      <c r="M13" s="3"/>
      <c r="N13" s="3"/>
      <c r="O13" s="3"/>
    </row>
    <row r="14" spans="1:15">
      <c r="B14" s="5" t="s">
        <v>16</v>
      </c>
      <c r="C14" s="6"/>
      <c r="D14" s="6"/>
      <c r="E14" s="6"/>
      <c r="F14" s="6"/>
      <c r="J14" s="5"/>
      <c r="K14" s="3"/>
      <c r="L14" s="22"/>
      <c r="M14" s="3"/>
      <c r="N14" s="3"/>
      <c r="O14" s="3"/>
    </row>
    <row r="15" spans="1:15">
      <c r="B15" s="5" t="s">
        <v>16</v>
      </c>
      <c r="C15" s="6"/>
      <c r="D15" s="6"/>
      <c r="E15" s="6"/>
      <c r="F15" s="6"/>
      <c r="J15" s="5"/>
      <c r="K15" s="3"/>
      <c r="L15" s="22"/>
      <c r="M15" s="3"/>
      <c r="N15" s="3"/>
      <c r="O15" s="3"/>
    </row>
    <row r="16" spans="1:15">
      <c r="B16" s="5" t="s">
        <v>16</v>
      </c>
      <c r="C16" s="6"/>
      <c r="D16" s="6"/>
      <c r="E16" s="6"/>
      <c r="F16" s="6"/>
      <c r="J16" s="5"/>
      <c r="K16" s="3"/>
      <c r="L16" s="22"/>
      <c r="M16" s="3"/>
      <c r="N16" s="3"/>
      <c r="O16" s="3"/>
    </row>
    <row r="17" spans="2:15">
      <c r="B17" s="5" t="s">
        <v>16</v>
      </c>
      <c r="C17" s="6"/>
      <c r="D17" s="6"/>
      <c r="E17" s="6"/>
      <c r="F17" s="6"/>
      <c r="J17" s="5"/>
      <c r="K17" s="3"/>
      <c r="L17" s="22"/>
      <c r="M17" s="3"/>
      <c r="N17" s="3"/>
      <c r="O17" s="3"/>
    </row>
    <row r="18" spans="2:15">
      <c r="B18" s="5" t="s">
        <v>16</v>
      </c>
      <c r="C18" s="6"/>
      <c r="D18" s="6"/>
      <c r="E18" s="6"/>
      <c r="F18" s="6"/>
      <c r="J18" s="5"/>
      <c r="K18" s="3"/>
      <c r="L18" s="22"/>
      <c r="M18" s="3"/>
      <c r="N18" s="3"/>
      <c r="O18" s="3"/>
    </row>
    <row r="19" spans="2:15">
      <c r="C19" s="6"/>
      <c r="D19" s="6"/>
      <c r="E19" s="6"/>
      <c r="F19" s="6"/>
      <c r="J19" s="5"/>
      <c r="K19" s="3"/>
      <c r="L19" s="22"/>
      <c r="M19" s="3"/>
      <c r="N19" s="3"/>
      <c r="O19" s="3"/>
    </row>
    <row r="20" spans="2:15">
      <c r="C20" s="6"/>
      <c r="D20" s="6"/>
      <c r="E20" s="6"/>
      <c r="F20" s="6"/>
      <c r="J20" s="5"/>
      <c r="K20" s="3"/>
      <c r="L20" s="22"/>
      <c r="M20" s="3"/>
      <c r="N20" s="3"/>
      <c r="O20" s="3"/>
    </row>
    <row r="21" spans="2:15">
      <c r="C21" s="6"/>
      <c r="D21" s="6"/>
      <c r="E21" s="6"/>
      <c r="F21" s="6"/>
      <c r="J21" s="5"/>
      <c r="K21" s="3"/>
      <c r="L21" s="22"/>
      <c r="M21" s="3"/>
      <c r="N21" s="3"/>
      <c r="O21" s="3"/>
    </row>
  </sheetData>
  <mergeCells count="13"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B3:B4"/>
    <mergeCell ref="K3:L3"/>
    <mergeCell ref="M3:M4"/>
    <mergeCell ref="N3:N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7A475-DEDC-41C3-8B36-D4A404EB2669}">
  <dimension ref="A1:O27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6.33203125" style="5" bestFit="1" customWidth="1"/>
    <col min="7" max="9" width="5.5" style="6" customWidth="1"/>
    <col min="10" max="10" width="4.83203125" style="6" customWidth="1"/>
    <col min="11" max="11" width="11.83203125" style="6" customWidth="1"/>
    <col min="12" max="12" width="10.5" style="21" customWidth="1"/>
    <col min="13" max="13" width="7.83203125" style="6" bestFit="1" customWidth="1"/>
    <col min="14" max="14" width="9.5" style="6" bestFit="1" customWidth="1"/>
    <col min="15" max="15" width="20.33203125" style="5" customWidth="1"/>
    <col min="16" max="16384" width="9.1640625" style="3"/>
  </cols>
  <sheetData>
    <row r="1" spans="1:15" s="2" customFormat="1" ht="29" customHeight="1">
      <c r="A1" s="33" t="s">
        <v>256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5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44</v>
      </c>
      <c r="H3" s="27"/>
      <c r="I3" s="27"/>
      <c r="J3" s="27"/>
      <c r="K3" s="27" t="s">
        <v>280</v>
      </c>
      <c r="L3" s="27"/>
      <c r="M3" s="27" t="s">
        <v>1</v>
      </c>
      <c r="N3" s="27" t="s">
        <v>3</v>
      </c>
      <c r="O3" s="29" t="s">
        <v>2</v>
      </c>
    </row>
    <row r="4" spans="1:15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9" t="s">
        <v>7</v>
      </c>
      <c r="M4" s="28"/>
      <c r="N4" s="28"/>
      <c r="O4" s="30"/>
    </row>
    <row r="5" spans="1:15" ht="16">
      <c r="A5" s="31" t="s">
        <v>36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>
      <c r="A6" s="8" t="s">
        <v>15</v>
      </c>
      <c r="B6" s="7" t="s">
        <v>207</v>
      </c>
      <c r="C6" s="7" t="s">
        <v>208</v>
      </c>
      <c r="D6" s="7" t="s">
        <v>212</v>
      </c>
      <c r="E6" s="7" t="s">
        <v>284</v>
      </c>
      <c r="F6" s="7" t="s">
        <v>209</v>
      </c>
      <c r="G6" s="9" t="s">
        <v>18</v>
      </c>
      <c r="H6" s="9" t="s">
        <v>210</v>
      </c>
      <c r="I6" s="9" t="s">
        <v>34</v>
      </c>
      <c r="J6" s="8"/>
      <c r="K6" s="8" t="s">
        <v>211</v>
      </c>
      <c r="L6" s="20">
        <v>143</v>
      </c>
      <c r="M6" s="8" t="str">
        <f>"270,5"</f>
        <v>270,5</v>
      </c>
      <c r="N6" s="8" t="str">
        <f>"8760,4975"</f>
        <v>8760,4975</v>
      </c>
      <c r="O6" s="7" t="s">
        <v>238</v>
      </c>
    </row>
    <row r="7" spans="1:15">
      <c r="B7" s="5" t="s">
        <v>16</v>
      </c>
    </row>
    <row r="8" spans="1:15">
      <c r="B8" s="5" t="s">
        <v>16</v>
      </c>
      <c r="C8" s="6"/>
      <c r="D8" s="6"/>
      <c r="E8" s="6"/>
      <c r="F8" s="6"/>
      <c r="I8" s="5"/>
      <c r="J8" s="3"/>
      <c r="K8" s="3"/>
      <c r="L8" s="22"/>
      <c r="M8" s="3"/>
      <c r="N8" s="3"/>
      <c r="O8" s="3"/>
    </row>
    <row r="9" spans="1:15">
      <c r="B9" s="5" t="s">
        <v>16</v>
      </c>
      <c r="C9" s="6"/>
      <c r="D9" s="6"/>
      <c r="E9" s="6"/>
      <c r="F9" s="6"/>
      <c r="I9" s="5"/>
      <c r="J9" s="3"/>
      <c r="K9" s="3"/>
      <c r="L9" s="22"/>
      <c r="M9" s="3"/>
      <c r="N9" s="3"/>
      <c r="O9" s="3"/>
    </row>
    <row r="10" spans="1:15">
      <c r="B10" s="5" t="s">
        <v>16</v>
      </c>
      <c r="C10" s="6"/>
      <c r="D10" s="6"/>
      <c r="E10" s="6"/>
      <c r="F10" s="6"/>
      <c r="I10" s="5"/>
      <c r="J10" s="3"/>
      <c r="K10" s="3"/>
      <c r="L10" s="22"/>
      <c r="M10" s="3"/>
      <c r="N10" s="3"/>
      <c r="O10" s="3"/>
    </row>
    <row r="11" spans="1:15">
      <c r="B11" s="5" t="s">
        <v>16</v>
      </c>
      <c r="C11" s="6"/>
      <c r="D11" s="6"/>
      <c r="E11" s="6"/>
      <c r="F11" s="6"/>
      <c r="I11" s="5"/>
      <c r="J11" s="3"/>
      <c r="K11" s="3"/>
      <c r="L11" s="22"/>
      <c r="M11" s="3"/>
      <c r="N11" s="3"/>
      <c r="O11" s="3"/>
    </row>
    <row r="12" spans="1:15">
      <c r="B12" s="5" t="s">
        <v>16</v>
      </c>
      <c r="C12" s="6"/>
      <c r="D12" s="6"/>
      <c r="E12" s="6"/>
      <c r="F12" s="6"/>
      <c r="I12" s="5"/>
      <c r="J12" s="3"/>
      <c r="K12" s="3"/>
      <c r="L12" s="22"/>
      <c r="M12" s="3"/>
      <c r="N12" s="3"/>
      <c r="O12" s="3"/>
    </row>
    <row r="13" spans="1:15">
      <c r="B13" s="5" t="s">
        <v>16</v>
      </c>
      <c r="C13" s="6"/>
      <c r="D13" s="6"/>
      <c r="E13" s="6"/>
      <c r="F13" s="6"/>
      <c r="I13" s="5"/>
      <c r="J13" s="3"/>
      <c r="K13" s="3"/>
      <c r="L13" s="22"/>
      <c r="M13" s="3"/>
      <c r="N13" s="3"/>
      <c r="O13" s="3"/>
    </row>
    <row r="14" spans="1:15">
      <c r="B14" s="5" t="s">
        <v>16</v>
      </c>
      <c r="C14" s="6"/>
      <c r="D14" s="6"/>
      <c r="E14" s="6"/>
      <c r="F14" s="6"/>
      <c r="I14" s="5"/>
      <c r="J14" s="3"/>
      <c r="K14" s="3"/>
      <c r="L14" s="22"/>
      <c r="M14" s="3"/>
      <c r="N14" s="3"/>
      <c r="O14" s="3"/>
    </row>
    <row r="15" spans="1:15">
      <c r="B15" s="5" t="s">
        <v>16</v>
      </c>
      <c r="C15" s="6"/>
      <c r="D15" s="6"/>
      <c r="E15" s="6"/>
      <c r="F15" s="6"/>
      <c r="I15" s="5"/>
      <c r="J15" s="3"/>
      <c r="K15" s="3"/>
      <c r="L15" s="22"/>
      <c r="M15" s="3"/>
      <c r="N15" s="3"/>
      <c r="O15" s="3"/>
    </row>
    <row r="16" spans="1:15">
      <c r="B16" s="5" t="s">
        <v>16</v>
      </c>
      <c r="C16" s="6"/>
      <c r="D16" s="6"/>
      <c r="E16" s="6"/>
      <c r="F16" s="6"/>
      <c r="I16" s="5"/>
      <c r="J16" s="3"/>
      <c r="K16" s="3"/>
      <c r="L16" s="22"/>
      <c r="M16" s="3"/>
      <c r="N16" s="3"/>
      <c r="O16" s="3"/>
    </row>
    <row r="17" spans="2:15">
      <c r="B17" s="5" t="s">
        <v>16</v>
      </c>
      <c r="C17" s="6"/>
      <c r="D17" s="6"/>
      <c r="E17" s="6"/>
      <c r="F17" s="6"/>
      <c r="I17" s="5"/>
      <c r="J17" s="3"/>
      <c r="K17" s="3"/>
      <c r="L17" s="22"/>
      <c r="M17" s="3"/>
      <c r="N17" s="3"/>
      <c r="O17" s="3"/>
    </row>
    <row r="18" spans="2:15">
      <c r="B18" s="5" t="s">
        <v>16</v>
      </c>
      <c r="C18" s="6"/>
      <c r="D18" s="6"/>
      <c r="E18" s="6"/>
      <c r="F18" s="6"/>
      <c r="I18" s="5"/>
      <c r="J18" s="3"/>
      <c r="K18" s="3"/>
      <c r="L18" s="22"/>
      <c r="M18" s="3"/>
      <c r="N18" s="3"/>
      <c r="O18" s="3"/>
    </row>
    <row r="19" spans="2:15">
      <c r="B19" s="5" t="s">
        <v>16</v>
      </c>
      <c r="C19" s="6"/>
      <c r="D19" s="6"/>
      <c r="E19" s="6"/>
      <c r="F19" s="6"/>
      <c r="I19" s="5"/>
      <c r="J19" s="3"/>
      <c r="K19" s="3"/>
      <c r="L19" s="22"/>
      <c r="M19" s="3"/>
      <c r="N19" s="3"/>
      <c r="O19" s="3"/>
    </row>
    <row r="20" spans="2:15">
      <c r="B20" s="5" t="s">
        <v>16</v>
      </c>
      <c r="C20" s="6"/>
      <c r="D20" s="6"/>
      <c r="E20" s="6"/>
      <c r="F20" s="6"/>
      <c r="I20" s="5"/>
      <c r="J20" s="3"/>
      <c r="K20" s="3"/>
      <c r="L20" s="22"/>
      <c r="M20" s="3"/>
      <c r="N20" s="3"/>
      <c r="O20" s="3"/>
    </row>
    <row r="21" spans="2:15">
      <c r="B21" s="5" t="s">
        <v>16</v>
      </c>
      <c r="C21" s="6"/>
      <c r="D21" s="6"/>
      <c r="E21" s="6"/>
      <c r="F21" s="6"/>
      <c r="I21" s="5"/>
      <c r="J21" s="3"/>
      <c r="K21" s="3"/>
      <c r="L21" s="22"/>
      <c r="M21" s="3"/>
      <c r="N21" s="3"/>
      <c r="O21" s="3"/>
    </row>
    <row r="22" spans="2:15">
      <c r="C22" s="6"/>
      <c r="D22" s="6"/>
      <c r="E22" s="6"/>
      <c r="F22" s="6"/>
      <c r="I22" s="5"/>
      <c r="J22" s="3"/>
      <c r="K22" s="3"/>
      <c r="L22" s="22"/>
      <c r="M22" s="3"/>
      <c r="N22" s="3"/>
      <c r="O22" s="3"/>
    </row>
    <row r="23" spans="2:15">
      <c r="C23" s="6"/>
      <c r="D23" s="6"/>
      <c r="E23" s="6"/>
      <c r="F23" s="6"/>
      <c r="I23" s="5"/>
      <c r="J23" s="3"/>
      <c r="K23" s="3"/>
      <c r="L23" s="22"/>
      <c r="M23" s="3"/>
      <c r="N23" s="3"/>
      <c r="O23" s="3"/>
    </row>
    <row r="24" spans="2:15">
      <c r="C24" s="6"/>
      <c r="D24" s="6"/>
      <c r="E24" s="6"/>
      <c r="F24" s="6"/>
      <c r="I24" s="5"/>
      <c r="J24" s="3"/>
      <c r="K24" s="3"/>
      <c r="L24" s="22"/>
      <c r="M24" s="3"/>
      <c r="N24" s="3"/>
      <c r="O24" s="3"/>
    </row>
    <row r="25" spans="2:15">
      <c r="C25" s="6"/>
      <c r="D25" s="6"/>
      <c r="E25" s="6"/>
      <c r="F25" s="6"/>
      <c r="I25" s="5"/>
      <c r="J25" s="3"/>
      <c r="K25" s="3"/>
      <c r="L25" s="22"/>
      <c r="M25" s="3"/>
      <c r="N25" s="3"/>
      <c r="O25" s="3"/>
    </row>
    <row r="26" spans="2:15">
      <c r="C26" s="6"/>
      <c r="D26" s="6"/>
      <c r="E26" s="6"/>
      <c r="F26" s="6"/>
      <c r="I26" s="5"/>
      <c r="J26" s="3"/>
      <c r="K26" s="3"/>
      <c r="L26" s="22"/>
      <c r="M26" s="3"/>
      <c r="N26" s="3"/>
      <c r="O26" s="3"/>
    </row>
    <row r="27" spans="2:15">
      <c r="C27" s="6"/>
      <c r="D27" s="6"/>
      <c r="E27" s="6"/>
      <c r="F27" s="6"/>
      <c r="I27" s="5"/>
      <c r="J27" s="3"/>
      <c r="K27" s="3"/>
      <c r="L27" s="22"/>
      <c r="M27" s="3"/>
      <c r="N27" s="3"/>
      <c r="O27" s="3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47351-BDB0-40E4-B947-E5E39B8CED5A}">
  <dimension ref="A1:M35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6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9.83203125" style="5" bestFit="1" customWidth="1"/>
    <col min="14" max="16384" width="9.1640625" style="3"/>
  </cols>
  <sheetData>
    <row r="1" spans="1:13" s="2" customFormat="1" ht="29" customHeight="1">
      <c r="A1" s="33" t="s">
        <v>258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44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20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198</v>
      </c>
      <c r="C6" s="7" t="s">
        <v>199</v>
      </c>
      <c r="D6" s="7" t="s">
        <v>200</v>
      </c>
      <c r="E6" s="7" t="s">
        <v>285</v>
      </c>
      <c r="F6" s="7" t="s">
        <v>86</v>
      </c>
      <c r="G6" s="9" t="s">
        <v>37</v>
      </c>
      <c r="H6" s="9" t="s">
        <v>51</v>
      </c>
      <c r="I6" s="10" t="s">
        <v>52</v>
      </c>
      <c r="J6" s="8"/>
      <c r="K6" s="8" t="str">
        <f>"92,5"</f>
        <v>92,5</v>
      </c>
      <c r="L6" s="8" t="str">
        <f>"104,0220"</f>
        <v>104,0220</v>
      </c>
      <c r="M6" s="7"/>
    </row>
    <row r="7" spans="1:13">
      <c r="B7" s="5" t="s">
        <v>16</v>
      </c>
    </row>
    <row r="8" spans="1:13" ht="16">
      <c r="A8" s="23" t="s">
        <v>21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8" t="s">
        <v>15</v>
      </c>
      <c r="B9" s="7" t="s">
        <v>201</v>
      </c>
      <c r="C9" s="7" t="s">
        <v>202</v>
      </c>
      <c r="D9" s="7" t="s">
        <v>203</v>
      </c>
      <c r="E9" s="7" t="s">
        <v>284</v>
      </c>
      <c r="F9" s="7" t="s">
        <v>204</v>
      </c>
      <c r="G9" s="9" t="s">
        <v>205</v>
      </c>
      <c r="H9" s="10" t="s">
        <v>206</v>
      </c>
      <c r="I9" s="10" t="s">
        <v>206</v>
      </c>
      <c r="J9" s="8"/>
      <c r="K9" s="8" t="str">
        <f>"205,0"</f>
        <v>205,0</v>
      </c>
      <c r="L9" s="8" t="str">
        <f>"125,4805"</f>
        <v>125,4805</v>
      </c>
      <c r="M9" s="7"/>
    </row>
    <row r="10" spans="1:13">
      <c r="B10" s="5" t="s">
        <v>16</v>
      </c>
    </row>
    <row r="11" spans="1:13">
      <c r="B11" s="5" t="s">
        <v>16</v>
      </c>
      <c r="C11" s="6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B12" s="5" t="s">
        <v>16</v>
      </c>
      <c r="C12" s="6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B13" s="5" t="s">
        <v>16</v>
      </c>
      <c r="C13" s="6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B14" s="5" t="s">
        <v>16</v>
      </c>
      <c r="C14" s="6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B15" s="5" t="s">
        <v>16</v>
      </c>
      <c r="C15" s="6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B16" s="5" t="s">
        <v>16</v>
      </c>
      <c r="C16" s="6"/>
      <c r="E16" s="3"/>
      <c r="F16" s="3"/>
      <c r="G16" s="3"/>
      <c r="H16" s="3"/>
      <c r="I16" s="3"/>
      <c r="J16" s="3"/>
      <c r="K16" s="3"/>
      <c r="L16" s="3"/>
      <c r="M16" s="3"/>
    </row>
    <row r="17" spans="2:13">
      <c r="B17" s="5" t="s">
        <v>16</v>
      </c>
      <c r="C17" s="6"/>
      <c r="E17" s="3"/>
      <c r="F17" s="3"/>
      <c r="G17" s="3"/>
      <c r="H17" s="3"/>
      <c r="I17" s="3"/>
      <c r="J17" s="3"/>
      <c r="K17" s="3"/>
      <c r="L17" s="3"/>
      <c r="M17" s="3"/>
    </row>
    <row r="18" spans="2:13">
      <c r="B18" s="5" t="s">
        <v>16</v>
      </c>
      <c r="C18" s="6"/>
      <c r="E18" s="3"/>
      <c r="F18" s="3"/>
      <c r="G18" s="3"/>
      <c r="H18" s="3"/>
      <c r="I18" s="3"/>
      <c r="J18" s="3"/>
      <c r="K18" s="3"/>
      <c r="L18" s="3"/>
      <c r="M18" s="3"/>
    </row>
    <row r="19" spans="2:13">
      <c r="B19" s="5" t="s">
        <v>16</v>
      </c>
      <c r="C19" s="6"/>
      <c r="E19" s="3"/>
      <c r="F19" s="3"/>
      <c r="G19" s="3"/>
      <c r="H19" s="3"/>
      <c r="I19" s="3"/>
      <c r="J19" s="3"/>
      <c r="K19" s="3"/>
      <c r="L19" s="3"/>
      <c r="M19" s="3"/>
    </row>
    <row r="20" spans="2:13">
      <c r="B20" s="5" t="s">
        <v>16</v>
      </c>
      <c r="C20" s="6"/>
      <c r="E20" s="3"/>
      <c r="F20" s="3"/>
      <c r="G20" s="3"/>
      <c r="H20" s="3"/>
      <c r="I20" s="3"/>
      <c r="J20" s="3"/>
      <c r="K20" s="3"/>
      <c r="L20" s="3"/>
      <c r="M20" s="3"/>
    </row>
    <row r="21" spans="2:13">
      <c r="B21" s="5" t="s">
        <v>16</v>
      </c>
      <c r="C21" s="6"/>
      <c r="E21" s="3"/>
      <c r="F21" s="3"/>
      <c r="G21" s="3"/>
      <c r="H21" s="3"/>
      <c r="I21" s="3"/>
      <c r="J21" s="3"/>
      <c r="K21" s="3"/>
      <c r="L21" s="3"/>
      <c r="M21" s="3"/>
    </row>
    <row r="22" spans="2:13">
      <c r="B22" s="5" t="s">
        <v>16</v>
      </c>
      <c r="C22" s="6"/>
      <c r="E22" s="3"/>
      <c r="F22" s="3"/>
      <c r="G22" s="3"/>
      <c r="H22" s="3"/>
      <c r="I22" s="3"/>
      <c r="J22" s="3"/>
      <c r="K22" s="3"/>
      <c r="L22" s="3"/>
      <c r="M22" s="3"/>
    </row>
    <row r="23" spans="2:13">
      <c r="B23" s="5" t="s">
        <v>16</v>
      </c>
      <c r="C23" s="6"/>
      <c r="E23" s="3"/>
      <c r="F23" s="3"/>
      <c r="G23" s="3"/>
      <c r="H23" s="3"/>
      <c r="I23" s="3"/>
      <c r="J23" s="3"/>
      <c r="K23" s="3"/>
      <c r="L23" s="3"/>
      <c r="M23" s="3"/>
    </row>
    <row r="24" spans="2:13">
      <c r="B24" s="5" t="s">
        <v>16</v>
      </c>
      <c r="C24" s="6"/>
      <c r="E24" s="3"/>
      <c r="F24" s="3"/>
      <c r="G24" s="3"/>
      <c r="H24" s="3"/>
      <c r="I24" s="3"/>
      <c r="J24" s="3"/>
      <c r="K24" s="3"/>
      <c r="L24" s="3"/>
      <c r="M24" s="3"/>
    </row>
    <row r="25" spans="2:13">
      <c r="B25" s="5" t="s">
        <v>16</v>
      </c>
      <c r="C25" s="6"/>
      <c r="E25" s="3"/>
      <c r="F25" s="3"/>
      <c r="G25" s="3"/>
      <c r="H25" s="3"/>
      <c r="I25" s="3"/>
      <c r="J25" s="3"/>
      <c r="K25" s="3"/>
      <c r="L25" s="3"/>
      <c r="M25" s="3"/>
    </row>
    <row r="26" spans="2:13">
      <c r="B26" s="5" t="s">
        <v>16</v>
      </c>
      <c r="C26" s="6"/>
      <c r="E26" s="3"/>
      <c r="F26" s="3"/>
      <c r="G26" s="3"/>
      <c r="H26" s="3"/>
      <c r="I26" s="3"/>
      <c r="J26" s="3"/>
      <c r="K26" s="3"/>
      <c r="L26" s="3"/>
      <c r="M26" s="3"/>
    </row>
    <row r="27" spans="2:13">
      <c r="B27" s="5" t="s">
        <v>16</v>
      </c>
      <c r="C27" s="6"/>
      <c r="E27" s="3"/>
      <c r="F27" s="3"/>
      <c r="G27" s="3"/>
      <c r="H27" s="3"/>
      <c r="I27" s="3"/>
      <c r="J27" s="3"/>
      <c r="K27" s="3"/>
      <c r="L27" s="3"/>
      <c r="M27" s="3"/>
    </row>
    <row r="28" spans="2:13">
      <c r="B28" s="5" t="s">
        <v>16</v>
      </c>
      <c r="C28" s="6"/>
      <c r="E28" s="3"/>
      <c r="F28" s="3"/>
      <c r="G28" s="3"/>
      <c r="H28" s="3"/>
      <c r="I28" s="3"/>
      <c r="J28" s="3"/>
      <c r="K28" s="3"/>
      <c r="L28" s="3"/>
      <c r="M28" s="3"/>
    </row>
    <row r="29" spans="2:13">
      <c r="C29" s="6"/>
      <c r="E29" s="3"/>
      <c r="F29" s="3"/>
      <c r="G29" s="3"/>
      <c r="H29" s="3"/>
      <c r="I29" s="3"/>
      <c r="J29" s="3"/>
      <c r="K29" s="3"/>
      <c r="L29" s="3"/>
      <c r="M29" s="3"/>
    </row>
    <row r="30" spans="2:13">
      <c r="C30" s="6"/>
      <c r="E30" s="3"/>
      <c r="F30" s="3"/>
      <c r="G30" s="3"/>
      <c r="H30" s="3"/>
      <c r="I30" s="3"/>
      <c r="J30" s="3"/>
      <c r="K30" s="3"/>
      <c r="L30" s="3"/>
      <c r="M30" s="3"/>
    </row>
    <row r="31" spans="2:13">
      <c r="C31" s="6"/>
      <c r="E31" s="3"/>
      <c r="F31" s="3"/>
      <c r="G31" s="3"/>
      <c r="H31" s="3"/>
      <c r="I31" s="3"/>
      <c r="J31" s="3"/>
      <c r="K31" s="3"/>
      <c r="L31" s="3"/>
      <c r="M31" s="3"/>
    </row>
    <row r="32" spans="2:13">
      <c r="C32" s="6"/>
      <c r="E32" s="3"/>
      <c r="F32" s="3"/>
      <c r="G32" s="3"/>
      <c r="H32" s="3"/>
      <c r="I32" s="3"/>
      <c r="J32" s="3"/>
      <c r="K32" s="3"/>
      <c r="L32" s="3"/>
      <c r="M32" s="3"/>
    </row>
    <row r="33" spans="3:13">
      <c r="C33" s="6"/>
      <c r="E33" s="3"/>
      <c r="F33" s="3"/>
      <c r="G33" s="3"/>
      <c r="H33" s="3"/>
      <c r="I33" s="3"/>
      <c r="J33" s="3"/>
      <c r="K33" s="3"/>
      <c r="L33" s="3"/>
      <c r="M33" s="3"/>
    </row>
    <row r="34" spans="3:13">
      <c r="C34" s="6"/>
      <c r="E34" s="3"/>
      <c r="F34" s="3"/>
      <c r="G34" s="3"/>
      <c r="H34" s="3"/>
      <c r="I34" s="3"/>
      <c r="J34" s="3"/>
      <c r="K34" s="3"/>
      <c r="L34" s="3"/>
      <c r="M34" s="3"/>
    </row>
    <row r="35" spans="3:13">
      <c r="C35" s="6"/>
      <c r="E35" s="3"/>
      <c r="F35" s="3"/>
      <c r="G35" s="3"/>
      <c r="H35" s="3"/>
      <c r="I35" s="3"/>
      <c r="J35" s="3"/>
      <c r="K35" s="3"/>
      <c r="L35" s="3"/>
      <c r="M35" s="3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FE88-C70F-4AC2-8E97-DF59DBCDF900}">
  <dimension ref="A1:U2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5" style="5" customWidth="1"/>
    <col min="22" max="16384" width="9.1640625" style="3"/>
  </cols>
  <sheetData>
    <row r="1" spans="1:21" s="2" customFormat="1" ht="29" customHeight="1">
      <c r="A1" s="33" t="s">
        <v>268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43</v>
      </c>
      <c r="H3" s="27"/>
      <c r="I3" s="27"/>
      <c r="J3" s="27"/>
      <c r="K3" s="27" t="s">
        <v>44</v>
      </c>
      <c r="L3" s="27"/>
      <c r="M3" s="27"/>
      <c r="N3" s="27"/>
      <c r="O3" s="27" t="s">
        <v>45</v>
      </c>
      <c r="P3" s="27"/>
      <c r="Q3" s="27"/>
      <c r="R3" s="27"/>
      <c r="S3" s="27" t="s">
        <v>1</v>
      </c>
      <c r="T3" s="27" t="s">
        <v>3</v>
      </c>
      <c r="U3" s="29" t="s">
        <v>2</v>
      </c>
    </row>
    <row r="4" spans="1:21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8"/>
      <c r="T4" s="28"/>
      <c r="U4" s="30"/>
    </row>
    <row r="5" spans="1:21" ht="16">
      <c r="A5" s="31" t="s">
        <v>21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21">
      <c r="A6" s="8" t="s">
        <v>15</v>
      </c>
      <c r="B6" s="7" t="s">
        <v>73</v>
      </c>
      <c r="C6" s="7" t="s">
        <v>74</v>
      </c>
      <c r="D6" s="7" t="s">
        <v>75</v>
      </c>
      <c r="E6" s="7" t="s">
        <v>284</v>
      </c>
      <c r="F6" s="7" t="s">
        <v>276</v>
      </c>
      <c r="G6" s="9" t="s">
        <v>76</v>
      </c>
      <c r="H6" s="9" t="s">
        <v>77</v>
      </c>
      <c r="I6" s="9" t="s">
        <v>78</v>
      </c>
      <c r="J6" s="8"/>
      <c r="K6" s="9" t="s">
        <v>60</v>
      </c>
      <c r="L6" s="9" t="s">
        <v>79</v>
      </c>
      <c r="M6" s="9" t="s">
        <v>80</v>
      </c>
      <c r="N6" s="8"/>
      <c r="O6" s="9" t="s">
        <v>81</v>
      </c>
      <c r="P6" s="9" t="s">
        <v>78</v>
      </c>
      <c r="Q6" s="9" t="s">
        <v>82</v>
      </c>
      <c r="R6" s="8"/>
      <c r="S6" s="8" t="str">
        <f>"620,0"</f>
        <v>620,0</v>
      </c>
      <c r="T6" s="8" t="str">
        <f>"395,1260"</f>
        <v>395,1260</v>
      </c>
      <c r="U6" s="7" t="s">
        <v>247</v>
      </c>
    </row>
    <row r="7" spans="1:21">
      <c r="B7" s="5" t="s">
        <v>16</v>
      </c>
    </row>
    <row r="8" spans="1:21">
      <c r="B8" s="5" t="s">
        <v>16</v>
      </c>
      <c r="C8" s="6"/>
      <c r="D8" s="6"/>
      <c r="E8" s="6"/>
      <c r="F8" s="6"/>
      <c r="L8" s="5"/>
      <c r="M8" s="3"/>
      <c r="N8" s="3"/>
      <c r="O8" s="3"/>
      <c r="P8" s="3"/>
      <c r="Q8" s="3"/>
      <c r="R8" s="3"/>
      <c r="S8" s="3"/>
      <c r="T8" s="3"/>
      <c r="U8" s="3"/>
    </row>
    <row r="9" spans="1:21">
      <c r="B9" s="5" t="s">
        <v>16</v>
      </c>
      <c r="C9" s="6"/>
      <c r="D9" s="6"/>
      <c r="E9" s="6"/>
      <c r="F9" s="6"/>
      <c r="L9" s="5"/>
      <c r="M9" s="3"/>
      <c r="N9" s="3"/>
      <c r="O9" s="3"/>
      <c r="P9" s="3"/>
      <c r="Q9" s="3"/>
      <c r="R9" s="3"/>
      <c r="S9" s="3"/>
      <c r="T9" s="3"/>
      <c r="U9" s="3"/>
    </row>
    <row r="10" spans="1:21">
      <c r="B10" s="5" t="s">
        <v>16</v>
      </c>
      <c r="C10" s="6"/>
      <c r="D10" s="6"/>
      <c r="E10" s="6"/>
      <c r="F10" s="6"/>
      <c r="L10" s="5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B11" s="5" t="s">
        <v>16</v>
      </c>
      <c r="C11" s="6"/>
      <c r="D11" s="6"/>
      <c r="E11" s="6"/>
      <c r="F11" s="6"/>
      <c r="L11" s="5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B12" s="5" t="s">
        <v>16</v>
      </c>
      <c r="C12" s="6"/>
      <c r="D12" s="6"/>
      <c r="E12" s="6"/>
      <c r="F12" s="6"/>
      <c r="L12" s="5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B13" s="5" t="s">
        <v>16</v>
      </c>
      <c r="C13" s="6"/>
      <c r="D13" s="6"/>
      <c r="E13" s="6"/>
      <c r="F13" s="6"/>
      <c r="L13" s="5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B14" s="5" t="s">
        <v>16</v>
      </c>
      <c r="C14" s="6"/>
      <c r="D14" s="6"/>
      <c r="E14" s="6"/>
      <c r="F14" s="6"/>
      <c r="L14" s="5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B15" s="5" t="s">
        <v>16</v>
      </c>
      <c r="C15" s="6"/>
      <c r="D15" s="6"/>
      <c r="E15" s="6"/>
      <c r="F15" s="6"/>
      <c r="L15" s="5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B16" s="5" t="s">
        <v>16</v>
      </c>
      <c r="C16" s="6"/>
      <c r="D16" s="6"/>
      <c r="E16" s="6"/>
      <c r="F16" s="6"/>
      <c r="L16" s="5"/>
      <c r="M16" s="3"/>
      <c r="N16" s="3"/>
      <c r="O16" s="3"/>
      <c r="P16" s="3"/>
      <c r="Q16" s="3"/>
      <c r="R16" s="3"/>
      <c r="S16" s="3"/>
      <c r="T16" s="3"/>
      <c r="U16" s="3"/>
    </row>
    <row r="17" spans="2:21">
      <c r="B17" s="5" t="s">
        <v>16</v>
      </c>
      <c r="C17" s="6"/>
      <c r="D17" s="6"/>
      <c r="E17" s="6"/>
      <c r="F17" s="6"/>
      <c r="L17" s="5"/>
      <c r="M17" s="3"/>
      <c r="N17" s="3"/>
      <c r="O17" s="3"/>
      <c r="P17" s="3"/>
      <c r="Q17" s="3"/>
      <c r="R17" s="3"/>
      <c r="S17" s="3"/>
      <c r="T17" s="3"/>
      <c r="U17" s="3"/>
    </row>
    <row r="18" spans="2:21">
      <c r="B18" s="5" t="s">
        <v>16</v>
      </c>
      <c r="C18" s="6"/>
      <c r="D18" s="6"/>
      <c r="E18" s="6"/>
      <c r="F18" s="6"/>
      <c r="L18" s="5"/>
      <c r="M18" s="3"/>
      <c r="N18" s="3"/>
      <c r="O18" s="3"/>
      <c r="P18" s="3"/>
      <c r="Q18" s="3"/>
      <c r="R18" s="3"/>
      <c r="S18" s="3"/>
      <c r="T18" s="3"/>
      <c r="U18" s="3"/>
    </row>
    <row r="19" spans="2:21">
      <c r="B19" s="5" t="s">
        <v>16</v>
      </c>
      <c r="C19" s="6"/>
      <c r="D19" s="6"/>
      <c r="E19" s="6"/>
      <c r="F19" s="6"/>
      <c r="L19" s="5"/>
      <c r="M19" s="3"/>
      <c r="N19" s="3"/>
      <c r="O19" s="3"/>
      <c r="P19" s="3"/>
      <c r="Q19" s="3"/>
      <c r="R19" s="3"/>
      <c r="S19" s="3"/>
      <c r="T19" s="3"/>
      <c r="U19" s="3"/>
    </row>
    <row r="20" spans="2:21">
      <c r="B20" s="5" t="s">
        <v>16</v>
      </c>
      <c r="C20" s="6"/>
      <c r="D20" s="6"/>
      <c r="E20" s="6"/>
      <c r="F20" s="6"/>
      <c r="L20" s="5"/>
      <c r="M20" s="3"/>
      <c r="N20" s="3"/>
      <c r="O20" s="3"/>
      <c r="P20" s="3"/>
      <c r="Q20" s="3"/>
      <c r="R20" s="3"/>
      <c r="S20" s="3"/>
      <c r="T20" s="3"/>
      <c r="U20" s="3"/>
    </row>
    <row r="21" spans="2:21">
      <c r="B21" s="5" t="s">
        <v>16</v>
      </c>
      <c r="C21" s="6"/>
      <c r="D21" s="6"/>
      <c r="E21" s="6"/>
      <c r="F21" s="6"/>
      <c r="L21" s="5"/>
      <c r="M21" s="3"/>
      <c r="N21" s="3"/>
      <c r="O21" s="3"/>
      <c r="P21" s="3"/>
      <c r="Q21" s="3"/>
      <c r="R21" s="3"/>
      <c r="S21" s="3"/>
      <c r="T21" s="3"/>
      <c r="U21" s="3"/>
    </row>
    <row r="22" spans="2:21">
      <c r="C22" s="6"/>
      <c r="D22" s="6"/>
      <c r="E22" s="6"/>
      <c r="F22" s="6"/>
      <c r="L22" s="5"/>
      <c r="M22" s="3"/>
      <c r="N22" s="3"/>
      <c r="O22" s="3"/>
      <c r="P22" s="3"/>
      <c r="Q22" s="3"/>
      <c r="R22" s="3"/>
      <c r="S22" s="3"/>
      <c r="T22" s="3"/>
      <c r="U22" s="3"/>
    </row>
    <row r="23" spans="2:21">
      <c r="C23" s="6"/>
      <c r="D23" s="6"/>
      <c r="E23" s="6"/>
      <c r="F23" s="6"/>
      <c r="L23" s="5"/>
      <c r="M23" s="3"/>
      <c r="N23" s="3"/>
      <c r="O23" s="3"/>
      <c r="P23" s="3"/>
      <c r="Q23" s="3"/>
      <c r="R23" s="3"/>
      <c r="S23" s="3"/>
      <c r="T23" s="3"/>
      <c r="U23" s="3"/>
    </row>
    <row r="24" spans="2:21">
      <c r="C24" s="6"/>
      <c r="D24" s="6"/>
      <c r="E24" s="6"/>
      <c r="F24" s="6"/>
      <c r="L24" s="5"/>
      <c r="M24" s="3"/>
      <c r="N24" s="3"/>
      <c r="O24" s="3"/>
      <c r="P24" s="3"/>
      <c r="Q24" s="3"/>
      <c r="R24" s="3"/>
      <c r="S24" s="3"/>
      <c r="T24" s="3"/>
      <c r="U24" s="3"/>
    </row>
    <row r="25" spans="2:21">
      <c r="C25" s="6"/>
      <c r="D25" s="6"/>
      <c r="E25" s="6"/>
      <c r="F25" s="6"/>
      <c r="L25" s="5"/>
      <c r="M25" s="3"/>
      <c r="N25" s="3"/>
      <c r="O25" s="3"/>
      <c r="P25" s="3"/>
      <c r="Q25" s="3"/>
      <c r="R25" s="3"/>
      <c r="S25" s="3"/>
      <c r="T25" s="3"/>
      <c r="U25" s="3"/>
    </row>
    <row r="26" spans="2:21">
      <c r="C26" s="6"/>
      <c r="D26" s="6"/>
      <c r="E26" s="6"/>
      <c r="F26" s="6"/>
      <c r="L26" s="5"/>
      <c r="M26" s="3"/>
      <c r="N26" s="3"/>
      <c r="O26" s="3"/>
      <c r="P26" s="3"/>
      <c r="Q26" s="3"/>
      <c r="R26" s="3"/>
      <c r="S26" s="3"/>
      <c r="T26" s="3"/>
      <c r="U26" s="3"/>
    </row>
    <row r="27" spans="2:21">
      <c r="C27" s="6"/>
      <c r="D27" s="6"/>
      <c r="E27" s="6"/>
      <c r="F27" s="6"/>
      <c r="L27" s="5"/>
      <c r="M27" s="3"/>
      <c r="N27" s="3"/>
      <c r="O27" s="3"/>
      <c r="P27" s="3"/>
      <c r="Q27" s="3"/>
      <c r="R27" s="3"/>
      <c r="S27" s="3"/>
      <c r="T27" s="3"/>
      <c r="U27" s="3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C759-7D25-48F4-9DDD-A8D50221064E}">
  <dimension ref="A1:M2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33" t="s">
        <v>255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213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214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215</v>
      </c>
      <c r="C6" s="7" t="s">
        <v>216</v>
      </c>
      <c r="D6" s="7" t="s">
        <v>217</v>
      </c>
      <c r="E6" s="7" t="s">
        <v>284</v>
      </c>
      <c r="F6" s="7" t="s">
        <v>13</v>
      </c>
      <c r="G6" s="9" t="s">
        <v>35</v>
      </c>
      <c r="H6" s="9" t="s">
        <v>59</v>
      </c>
      <c r="I6" s="10" t="s">
        <v>19</v>
      </c>
      <c r="J6" s="8"/>
      <c r="K6" s="8" t="str">
        <f>"105,0"</f>
        <v>105,0</v>
      </c>
      <c r="L6" s="8" t="str">
        <f>"60,9945"</f>
        <v>60,9945</v>
      </c>
      <c r="M6" s="7"/>
    </row>
    <row r="7" spans="1:13">
      <c r="B7" s="5" t="s">
        <v>16</v>
      </c>
    </row>
    <row r="8" spans="1:13">
      <c r="B8" s="5" t="s">
        <v>16</v>
      </c>
      <c r="C8" s="6"/>
      <c r="D8" s="6"/>
      <c r="E8" s="6"/>
      <c r="G8" s="3"/>
      <c r="H8" s="3"/>
      <c r="I8" s="3"/>
      <c r="J8" s="3"/>
      <c r="K8" s="3"/>
      <c r="L8" s="3"/>
      <c r="M8" s="3"/>
    </row>
    <row r="9" spans="1:13">
      <c r="B9" s="5" t="s">
        <v>16</v>
      </c>
      <c r="C9" s="6"/>
      <c r="D9" s="6"/>
      <c r="E9" s="6"/>
      <c r="G9" s="3"/>
      <c r="H9" s="3"/>
      <c r="I9" s="3"/>
      <c r="J9" s="3"/>
      <c r="K9" s="3"/>
      <c r="L9" s="3"/>
      <c r="M9" s="3"/>
    </row>
    <row r="10" spans="1:13">
      <c r="B10" s="5" t="s">
        <v>16</v>
      </c>
      <c r="C10" s="6"/>
      <c r="D10" s="6"/>
      <c r="E10" s="6"/>
      <c r="G10" s="3"/>
      <c r="H10" s="3"/>
      <c r="I10" s="3"/>
      <c r="J10" s="3"/>
      <c r="K10" s="3"/>
      <c r="L10" s="3"/>
      <c r="M10" s="3"/>
    </row>
    <row r="11" spans="1:13">
      <c r="B11" s="5" t="s">
        <v>16</v>
      </c>
      <c r="C11" s="6"/>
      <c r="D11" s="6"/>
      <c r="E11" s="6"/>
      <c r="G11" s="3"/>
      <c r="H11" s="3"/>
      <c r="I11" s="3"/>
      <c r="J11" s="3"/>
      <c r="K11" s="3"/>
      <c r="L11" s="3"/>
      <c r="M11" s="3"/>
    </row>
    <row r="12" spans="1:13">
      <c r="B12" s="5" t="s">
        <v>16</v>
      </c>
      <c r="C12" s="6"/>
      <c r="D12" s="6"/>
      <c r="E12" s="6"/>
      <c r="G12" s="3"/>
      <c r="H12" s="3"/>
      <c r="I12" s="3"/>
      <c r="J12" s="3"/>
      <c r="K12" s="3"/>
      <c r="L12" s="3"/>
      <c r="M12" s="3"/>
    </row>
    <row r="13" spans="1:13">
      <c r="B13" s="5" t="s">
        <v>16</v>
      </c>
      <c r="C13" s="6"/>
      <c r="D13" s="6"/>
      <c r="E13" s="6"/>
      <c r="G13" s="3"/>
      <c r="H13" s="3"/>
      <c r="I13" s="3"/>
      <c r="J13" s="3"/>
      <c r="K13" s="3"/>
      <c r="L13" s="3"/>
      <c r="M13" s="3"/>
    </row>
    <row r="14" spans="1:13">
      <c r="B14" s="5" t="s">
        <v>16</v>
      </c>
      <c r="C14" s="6"/>
      <c r="D14" s="6"/>
      <c r="E14" s="6"/>
      <c r="G14" s="3"/>
      <c r="H14" s="3"/>
      <c r="I14" s="3"/>
      <c r="J14" s="3"/>
      <c r="K14" s="3"/>
      <c r="L14" s="3"/>
      <c r="M14" s="3"/>
    </row>
    <row r="15" spans="1:13">
      <c r="B15" s="5" t="s">
        <v>16</v>
      </c>
      <c r="C15" s="6"/>
      <c r="D15" s="6"/>
      <c r="E15" s="6"/>
      <c r="G15" s="3"/>
      <c r="H15" s="3"/>
      <c r="I15" s="3"/>
      <c r="J15" s="3"/>
      <c r="K15" s="3"/>
      <c r="L15" s="3"/>
      <c r="M15" s="3"/>
    </row>
    <row r="16" spans="1:13">
      <c r="B16" s="5" t="s">
        <v>16</v>
      </c>
      <c r="C16" s="6"/>
      <c r="D16" s="6"/>
      <c r="E16" s="6"/>
      <c r="G16" s="3"/>
      <c r="H16" s="3"/>
      <c r="I16" s="3"/>
      <c r="J16" s="3"/>
      <c r="K16" s="3"/>
      <c r="L16" s="3"/>
      <c r="M16" s="3"/>
    </row>
    <row r="17" spans="2:13">
      <c r="B17" s="5" t="s">
        <v>16</v>
      </c>
      <c r="C17" s="6"/>
      <c r="D17" s="6"/>
      <c r="E17" s="6"/>
      <c r="G17" s="3"/>
      <c r="H17" s="3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G18" s="3"/>
      <c r="H18" s="3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G19" s="3"/>
      <c r="H19" s="3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G20" s="3"/>
      <c r="H20" s="3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G21" s="3"/>
      <c r="H21" s="3"/>
      <c r="I21" s="3"/>
      <c r="J21" s="3"/>
      <c r="K21" s="3"/>
      <c r="L21" s="3"/>
      <c r="M21" s="3"/>
    </row>
    <row r="22" spans="2:13">
      <c r="C22" s="6"/>
      <c r="D22" s="6"/>
      <c r="E22" s="6"/>
      <c r="G22" s="3"/>
      <c r="H22" s="3"/>
      <c r="I22" s="3"/>
      <c r="J22" s="3"/>
      <c r="K22" s="3"/>
      <c r="L22" s="3"/>
      <c r="M22" s="3"/>
    </row>
    <row r="23" spans="2:13">
      <c r="C23" s="6"/>
      <c r="D23" s="6"/>
      <c r="E23" s="6"/>
      <c r="G23" s="3"/>
      <c r="H23" s="3"/>
      <c r="I23" s="3"/>
      <c r="J23" s="3"/>
      <c r="K23" s="3"/>
      <c r="L23" s="3"/>
      <c r="M23" s="3"/>
    </row>
    <row r="24" spans="2:13">
      <c r="C24" s="6"/>
      <c r="D24" s="6"/>
      <c r="E24" s="6"/>
      <c r="G24" s="3"/>
      <c r="H24" s="3"/>
      <c r="I24" s="3"/>
      <c r="J24" s="3"/>
      <c r="K24" s="3"/>
      <c r="L24" s="3"/>
      <c r="M24" s="3"/>
    </row>
    <row r="25" spans="2:13">
      <c r="C25" s="6"/>
      <c r="D25" s="6"/>
      <c r="E25" s="6"/>
      <c r="G25" s="3"/>
      <c r="H25" s="3"/>
      <c r="I25" s="3"/>
      <c r="J25" s="3"/>
      <c r="K25" s="3"/>
      <c r="L25" s="3"/>
      <c r="M25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3828-FAC3-4D87-874E-110F0E55FD16}">
  <dimension ref="A1:M2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6640625" style="5" customWidth="1"/>
    <col min="14" max="16384" width="9.1640625" style="3"/>
  </cols>
  <sheetData>
    <row r="1" spans="1:13" s="2" customFormat="1" ht="29" customHeight="1">
      <c r="A1" s="33" t="s">
        <v>262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43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100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177</v>
      </c>
      <c r="C6" s="7" t="s">
        <v>178</v>
      </c>
      <c r="D6" s="7" t="s">
        <v>179</v>
      </c>
      <c r="E6" s="7" t="s">
        <v>284</v>
      </c>
      <c r="F6" s="7" t="s">
        <v>13</v>
      </c>
      <c r="G6" s="10" t="s">
        <v>180</v>
      </c>
      <c r="H6" s="9" t="s">
        <v>180</v>
      </c>
      <c r="I6" s="9" t="s">
        <v>181</v>
      </c>
      <c r="J6" s="8"/>
      <c r="K6" s="8" t="str">
        <f>"255,0"</f>
        <v>255,0</v>
      </c>
      <c r="L6" s="8" t="str">
        <f>"147,7980"</f>
        <v>147,7980</v>
      </c>
      <c r="M6" s="7" t="s">
        <v>247</v>
      </c>
    </row>
    <row r="7" spans="1:13">
      <c r="B7" s="5" t="s">
        <v>16</v>
      </c>
    </row>
    <row r="8" spans="1:13">
      <c r="B8" s="5" t="s">
        <v>16</v>
      </c>
      <c r="C8" s="6"/>
      <c r="D8" s="6"/>
      <c r="E8" s="6"/>
      <c r="F8" s="6"/>
      <c r="H8" s="5"/>
      <c r="I8" s="3"/>
      <c r="J8" s="3"/>
      <c r="K8" s="3"/>
      <c r="L8" s="3"/>
      <c r="M8" s="3"/>
    </row>
    <row r="9" spans="1:13">
      <c r="B9" s="5" t="s">
        <v>16</v>
      </c>
      <c r="C9" s="6"/>
      <c r="D9" s="6"/>
      <c r="E9" s="6"/>
      <c r="F9" s="6"/>
      <c r="H9" s="5"/>
      <c r="I9" s="3"/>
      <c r="J9" s="3"/>
      <c r="K9" s="3"/>
      <c r="L9" s="3"/>
      <c r="M9" s="3"/>
    </row>
    <row r="10" spans="1:13">
      <c r="B10" s="5" t="s">
        <v>16</v>
      </c>
      <c r="C10" s="6"/>
      <c r="D10" s="6"/>
      <c r="E10" s="6"/>
      <c r="F10" s="6"/>
      <c r="H10" s="5"/>
      <c r="I10" s="3"/>
      <c r="J10" s="3"/>
      <c r="K10" s="3"/>
      <c r="L10" s="3"/>
      <c r="M10" s="3"/>
    </row>
    <row r="11" spans="1:13">
      <c r="B11" s="5" t="s">
        <v>16</v>
      </c>
      <c r="C11" s="6"/>
      <c r="D11" s="6"/>
      <c r="E11" s="6"/>
      <c r="F11" s="6"/>
      <c r="H11" s="5"/>
      <c r="I11" s="3"/>
      <c r="J11" s="3"/>
      <c r="K11" s="3"/>
      <c r="L11" s="3"/>
      <c r="M11" s="3"/>
    </row>
    <row r="12" spans="1:13">
      <c r="B12" s="5" t="s">
        <v>16</v>
      </c>
      <c r="C12" s="6"/>
      <c r="D12" s="6"/>
      <c r="E12" s="6"/>
      <c r="F12" s="6"/>
      <c r="H12" s="5"/>
      <c r="I12" s="3"/>
      <c r="J12" s="3"/>
      <c r="K12" s="3"/>
      <c r="L12" s="3"/>
      <c r="M12" s="3"/>
    </row>
    <row r="13" spans="1:13">
      <c r="B13" s="5" t="s">
        <v>16</v>
      </c>
      <c r="C13" s="6"/>
      <c r="D13" s="6"/>
      <c r="E13" s="6"/>
      <c r="F13" s="6"/>
      <c r="H13" s="5"/>
      <c r="I13" s="3"/>
      <c r="J13" s="3"/>
      <c r="K13" s="3"/>
      <c r="L13" s="3"/>
      <c r="M13" s="3"/>
    </row>
    <row r="14" spans="1:13">
      <c r="B14" s="5" t="s">
        <v>16</v>
      </c>
      <c r="C14" s="6"/>
      <c r="D14" s="6"/>
      <c r="E14" s="6"/>
      <c r="F14" s="6"/>
      <c r="H14" s="5"/>
      <c r="I14" s="3"/>
      <c r="J14" s="3"/>
      <c r="K14" s="3"/>
      <c r="L14" s="3"/>
      <c r="M14" s="3"/>
    </row>
    <row r="15" spans="1:13">
      <c r="B15" s="5" t="s">
        <v>16</v>
      </c>
      <c r="C15" s="6"/>
      <c r="D15" s="6"/>
      <c r="E15" s="6"/>
      <c r="F15" s="6"/>
      <c r="H15" s="5"/>
      <c r="I15" s="3"/>
      <c r="J15" s="3"/>
      <c r="K15" s="3"/>
      <c r="L15" s="3"/>
      <c r="M15" s="3"/>
    </row>
    <row r="16" spans="1:13">
      <c r="B16" s="5" t="s">
        <v>16</v>
      </c>
      <c r="C16" s="6"/>
      <c r="D16" s="6"/>
      <c r="E16" s="6"/>
      <c r="F16" s="6"/>
      <c r="H16" s="5"/>
      <c r="I16" s="3"/>
      <c r="J16" s="3"/>
      <c r="K16" s="3"/>
      <c r="L16" s="3"/>
      <c r="M16" s="3"/>
    </row>
    <row r="17" spans="2:13">
      <c r="B17" s="5" t="s">
        <v>16</v>
      </c>
      <c r="C17" s="6"/>
      <c r="D17" s="6"/>
      <c r="E17" s="6"/>
      <c r="F17" s="6"/>
      <c r="H17" s="5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F18" s="6"/>
      <c r="H18" s="5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F19" s="6"/>
      <c r="H19" s="5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F20" s="6"/>
      <c r="H20" s="5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F21" s="6"/>
      <c r="H21" s="5"/>
      <c r="I21" s="3"/>
      <c r="J21" s="3"/>
      <c r="K21" s="3"/>
      <c r="L21" s="3"/>
      <c r="M21" s="3"/>
    </row>
    <row r="22" spans="2:13">
      <c r="C22" s="6"/>
      <c r="D22" s="6"/>
      <c r="E22" s="6"/>
      <c r="F22" s="6"/>
      <c r="H22" s="5"/>
      <c r="I22" s="3"/>
      <c r="J22" s="3"/>
      <c r="K22" s="3"/>
      <c r="L22" s="3"/>
      <c r="M22" s="3"/>
    </row>
    <row r="23" spans="2:13">
      <c r="C23" s="6"/>
      <c r="D23" s="6"/>
      <c r="E23" s="6"/>
      <c r="F23" s="6"/>
      <c r="H23" s="5"/>
      <c r="I23" s="3"/>
      <c r="J23" s="3"/>
      <c r="K23" s="3"/>
      <c r="L23" s="3"/>
      <c r="M23" s="3"/>
    </row>
    <row r="24" spans="2:13">
      <c r="C24" s="6"/>
      <c r="D24" s="6"/>
      <c r="E24" s="6"/>
      <c r="F24" s="6"/>
      <c r="H24" s="5"/>
      <c r="I24" s="3"/>
      <c r="J24" s="3"/>
      <c r="K24" s="3"/>
      <c r="L24" s="3"/>
      <c r="M24" s="3"/>
    </row>
    <row r="25" spans="2:13">
      <c r="C25" s="6"/>
      <c r="D25" s="6"/>
      <c r="E25" s="6"/>
      <c r="F25" s="6"/>
      <c r="H25" s="5"/>
      <c r="I25" s="3"/>
      <c r="J25" s="3"/>
      <c r="K25" s="3"/>
      <c r="L25" s="3"/>
      <c r="M25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16FD7-E541-42CC-89AF-4FF4FEE44877}">
  <dimension ref="A1:M56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33203125" style="5" bestFit="1" customWidth="1"/>
    <col min="14" max="16384" width="9.1640625" style="3"/>
  </cols>
  <sheetData>
    <row r="1" spans="1:13" s="2" customFormat="1" ht="29" customHeight="1">
      <c r="A1" s="33" t="s">
        <v>266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44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107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108</v>
      </c>
      <c r="C6" s="7" t="s">
        <v>109</v>
      </c>
      <c r="D6" s="7" t="s">
        <v>110</v>
      </c>
      <c r="E6" s="7" t="s">
        <v>287</v>
      </c>
      <c r="F6" s="7" t="s">
        <v>38</v>
      </c>
      <c r="G6" s="9" t="s">
        <v>59</v>
      </c>
      <c r="H6" s="9" t="s">
        <v>54</v>
      </c>
      <c r="I6" s="10" t="s">
        <v>111</v>
      </c>
      <c r="J6" s="8"/>
      <c r="K6" s="8" t="str">
        <f>"112,5"</f>
        <v>112,5</v>
      </c>
      <c r="L6" s="8" t="str">
        <f>"81,2363"</f>
        <v>81,2363</v>
      </c>
      <c r="M6" s="7" t="s">
        <v>245</v>
      </c>
    </row>
    <row r="7" spans="1:13">
      <c r="B7" s="5" t="s">
        <v>16</v>
      </c>
    </row>
    <row r="8" spans="1:13" ht="16">
      <c r="A8" s="23" t="s">
        <v>31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12" t="s">
        <v>15</v>
      </c>
      <c r="B9" s="11" t="s">
        <v>112</v>
      </c>
      <c r="C9" s="11" t="s">
        <v>113</v>
      </c>
      <c r="D9" s="11" t="s">
        <v>114</v>
      </c>
      <c r="E9" s="11" t="s">
        <v>284</v>
      </c>
      <c r="F9" s="11" t="s">
        <v>115</v>
      </c>
      <c r="G9" s="16" t="s">
        <v>59</v>
      </c>
      <c r="H9" s="16" t="s">
        <v>54</v>
      </c>
      <c r="I9" s="15" t="s">
        <v>111</v>
      </c>
      <c r="J9" s="12"/>
      <c r="K9" s="12" t="str">
        <f>"112,5"</f>
        <v>112,5</v>
      </c>
      <c r="L9" s="12" t="str">
        <f>"77,1750"</f>
        <v>77,1750</v>
      </c>
      <c r="M9" s="11"/>
    </row>
    <row r="10" spans="1:13">
      <c r="A10" s="14" t="s">
        <v>15</v>
      </c>
      <c r="B10" s="13" t="s">
        <v>116</v>
      </c>
      <c r="C10" s="13" t="s">
        <v>272</v>
      </c>
      <c r="D10" s="13" t="s">
        <v>117</v>
      </c>
      <c r="E10" s="13" t="s">
        <v>286</v>
      </c>
      <c r="F10" s="13" t="s">
        <v>13</v>
      </c>
      <c r="G10" s="17" t="s">
        <v>18</v>
      </c>
      <c r="H10" s="17" t="s">
        <v>118</v>
      </c>
      <c r="I10" s="17" t="s">
        <v>87</v>
      </c>
      <c r="J10" s="14"/>
      <c r="K10" s="14" t="str">
        <f>"135,0"</f>
        <v>135,0</v>
      </c>
      <c r="L10" s="14" t="str">
        <f>"94,8145"</f>
        <v>94,8145</v>
      </c>
      <c r="M10" s="13"/>
    </row>
    <row r="11" spans="1:13">
      <c r="B11" s="5" t="s">
        <v>16</v>
      </c>
    </row>
    <row r="12" spans="1:13" ht="16">
      <c r="A12" s="23" t="s">
        <v>20</v>
      </c>
      <c r="B12" s="23"/>
      <c r="C12" s="24"/>
      <c r="D12" s="24"/>
      <c r="E12" s="24"/>
      <c r="F12" s="24"/>
      <c r="G12" s="24"/>
      <c r="H12" s="24"/>
      <c r="I12" s="24"/>
      <c r="J12" s="24"/>
    </row>
    <row r="13" spans="1:13">
      <c r="A13" s="12" t="s">
        <v>15</v>
      </c>
      <c r="B13" s="11" t="s">
        <v>119</v>
      </c>
      <c r="C13" s="11" t="s">
        <v>120</v>
      </c>
      <c r="D13" s="11" t="s">
        <v>121</v>
      </c>
      <c r="E13" s="11" t="s">
        <v>284</v>
      </c>
      <c r="F13" s="11" t="s">
        <v>50</v>
      </c>
      <c r="G13" s="16" t="s">
        <v>122</v>
      </c>
      <c r="H13" s="16" t="s">
        <v>123</v>
      </c>
      <c r="I13" s="15" t="s">
        <v>124</v>
      </c>
      <c r="J13" s="12"/>
      <c r="K13" s="12" t="str">
        <f>"182,5"</f>
        <v>182,5</v>
      </c>
      <c r="L13" s="12" t="str">
        <f>"116,6358"</f>
        <v>116,6358</v>
      </c>
      <c r="M13" s="11" t="s">
        <v>246</v>
      </c>
    </row>
    <row r="14" spans="1:13">
      <c r="A14" s="14" t="s">
        <v>106</v>
      </c>
      <c r="B14" s="13" t="s">
        <v>125</v>
      </c>
      <c r="C14" s="13" t="s">
        <v>126</v>
      </c>
      <c r="D14" s="13" t="s">
        <v>127</v>
      </c>
      <c r="E14" s="13" t="s">
        <v>284</v>
      </c>
      <c r="F14" s="13" t="s">
        <v>128</v>
      </c>
      <c r="G14" s="17" t="s">
        <v>129</v>
      </c>
      <c r="H14" s="17" t="s">
        <v>130</v>
      </c>
      <c r="I14" s="18" t="s">
        <v>131</v>
      </c>
      <c r="J14" s="14"/>
      <c r="K14" s="14" t="str">
        <f>"162,5"</f>
        <v>162,5</v>
      </c>
      <c r="L14" s="14" t="str">
        <f>"106,2750"</f>
        <v>106,2750</v>
      </c>
      <c r="M14" s="13"/>
    </row>
    <row r="15" spans="1:13">
      <c r="B15" s="5" t="s">
        <v>16</v>
      </c>
    </row>
    <row r="16" spans="1:13" ht="16">
      <c r="A16" s="23" t="s">
        <v>133</v>
      </c>
      <c r="B16" s="23"/>
      <c r="C16" s="24"/>
      <c r="D16" s="24"/>
      <c r="E16" s="24"/>
      <c r="F16" s="24"/>
      <c r="G16" s="24"/>
      <c r="H16" s="24"/>
      <c r="I16" s="24"/>
      <c r="J16" s="24"/>
    </row>
    <row r="17" spans="1:13">
      <c r="A17" s="12" t="s">
        <v>15</v>
      </c>
      <c r="B17" s="11" t="s">
        <v>134</v>
      </c>
      <c r="C17" s="11" t="s">
        <v>135</v>
      </c>
      <c r="D17" s="11" t="s">
        <v>136</v>
      </c>
      <c r="E17" s="11" t="s">
        <v>284</v>
      </c>
      <c r="F17" s="11" t="s">
        <v>137</v>
      </c>
      <c r="G17" s="16" t="s">
        <v>65</v>
      </c>
      <c r="H17" s="15" t="s">
        <v>131</v>
      </c>
      <c r="I17" s="15" t="s">
        <v>131</v>
      </c>
      <c r="J17" s="12"/>
      <c r="K17" s="12" t="str">
        <f>"160,0"</f>
        <v>160,0</v>
      </c>
      <c r="L17" s="12" t="str">
        <f>"94,6560"</f>
        <v>94,6560</v>
      </c>
      <c r="M17" s="11"/>
    </row>
    <row r="18" spans="1:13">
      <c r="A18" s="14" t="s">
        <v>106</v>
      </c>
      <c r="B18" s="13" t="s">
        <v>138</v>
      </c>
      <c r="C18" s="13" t="s">
        <v>139</v>
      </c>
      <c r="D18" s="13" t="s">
        <v>140</v>
      </c>
      <c r="E18" s="13" t="s">
        <v>284</v>
      </c>
      <c r="F18" s="13" t="s">
        <v>13</v>
      </c>
      <c r="G18" s="17" t="s">
        <v>79</v>
      </c>
      <c r="H18" s="17" t="s">
        <v>80</v>
      </c>
      <c r="I18" s="18" t="s">
        <v>141</v>
      </c>
      <c r="J18" s="14"/>
      <c r="K18" s="14" t="str">
        <f>"150,0"</f>
        <v>150,0</v>
      </c>
      <c r="L18" s="14" t="str">
        <f>"90,0300"</f>
        <v>90,0300</v>
      </c>
      <c r="M18" s="13"/>
    </row>
    <row r="19" spans="1:13">
      <c r="B19" s="5" t="s">
        <v>16</v>
      </c>
    </row>
    <row r="20" spans="1:13" ht="16">
      <c r="A20" s="23" t="s">
        <v>100</v>
      </c>
      <c r="B20" s="23"/>
      <c r="C20" s="24"/>
      <c r="D20" s="24"/>
      <c r="E20" s="24"/>
      <c r="F20" s="24"/>
      <c r="G20" s="24"/>
      <c r="H20" s="24"/>
      <c r="I20" s="24"/>
      <c r="J20" s="24"/>
    </row>
    <row r="21" spans="1:13">
      <c r="A21" s="8" t="s">
        <v>15</v>
      </c>
      <c r="B21" s="7" t="s">
        <v>142</v>
      </c>
      <c r="C21" s="7" t="s">
        <v>274</v>
      </c>
      <c r="D21" s="7" t="s">
        <v>143</v>
      </c>
      <c r="E21" s="7" t="s">
        <v>289</v>
      </c>
      <c r="F21" s="7" t="s">
        <v>11</v>
      </c>
      <c r="G21" s="9" t="s">
        <v>39</v>
      </c>
      <c r="H21" s="9" t="s">
        <v>144</v>
      </c>
      <c r="I21" s="9" t="s">
        <v>37</v>
      </c>
      <c r="J21" s="8"/>
      <c r="K21" s="8" t="str">
        <f>"90,0"</f>
        <v>90,0</v>
      </c>
      <c r="L21" s="8" t="str">
        <f>"51,9390"</f>
        <v>51,9390</v>
      </c>
      <c r="M21" s="7" t="s">
        <v>242</v>
      </c>
    </row>
    <row r="22" spans="1:13">
      <c r="B22" s="5" t="s">
        <v>16</v>
      </c>
    </row>
    <row r="23" spans="1:13">
      <c r="B23" s="5" t="s">
        <v>16</v>
      </c>
      <c r="C23" s="6"/>
      <c r="D23" s="6"/>
      <c r="E23" s="6"/>
      <c r="F23" s="3"/>
      <c r="G23" s="3"/>
      <c r="H23" s="3"/>
      <c r="I23" s="3"/>
      <c r="J23" s="3"/>
      <c r="K23" s="3"/>
      <c r="L23" s="3"/>
      <c r="M23" s="3"/>
    </row>
    <row r="24" spans="1:13">
      <c r="B24" s="5" t="s">
        <v>16</v>
      </c>
      <c r="C24" s="6"/>
      <c r="D24" s="6"/>
      <c r="E24" s="6"/>
      <c r="F24" s="3"/>
      <c r="G24" s="3"/>
      <c r="H24" s="3"/>
      <c r="I24" s="3"/>
      <c r="J24" s="3"/>
      <c r="K24" s="3"/>
      <c r="L24" s="3"/>
      <c r="M24" s="3"/>
    </row>
    <row r="25" spans="1:13">
      <c r="B25" s="5" t="s">
        <v>16</v>
      </c>
      <c r="C25" s="6"/>
      <c r="D25" s="6"/>
      <c r="E25" s="6"/>
      <c r="F25" s="3"/>
      <c r="G25" s="3"/>
      <c r="H25" s="3"/>
      <c r="I25" s="3"/>
      <c r="J25" s="3"/>
      <c r="K25" s="3"/>
      <c r="L25" s="3"/>
      <c r="M25" s="3"/>
    </row>
    <row r="26" spans="1:13">
      <c r="B26" s="5" t="s">
        <v>16</v>
      </c>
      <c r="C26" s="6"/>
      <c r="D26" s="6"/>
      <c r="E26" s="6"/>
      <c r="F26" s="3"/>
      <c r="G26" s="3"/>
      <c r="H26" s="3"/>
      <c r="I26" s="3"/>
      <c r="J26" s="3"/>
      <c r="K26" s="3"/>
      <c r="L26" s="3"/>
      <c r="M26" s="3"/>
    </row>
    <row r="27" spans="1:13">
      <c r="B27" s="5" t="s">
        <v>16</v>
      </c>
      <c r="C27" s="6"/>
      <c r="D27" s="6"/>
      <c r="E27" s="6"/>
      <c r="F27" s="3"/>
      <c r="G27" s="3"/>
      <c r="H27" s="3"/>
      <c r="I27" s="3"/>
      <c r="J27" s="3"/>
      <c r="K27" s="3"/>
      <c r="L27" s="3"/>
      <c r="M27" s="3"/>
    </row>
    <row r="28" spans="1:13">
      <c r="B28" s="5" t="s">
        <v>16</v>
      </c>
      <c r="C28" s="6"/>
      <c r="D28" s="6"/>
      <c r="E28" s="6"/>
      <c r="F28" s="3"/>
      <c r="G28" s="3"/>
      <c r="H28" s="3"/>
      <c r="I28" s="3"/>
      <c r="J28" s="3"/>
      <c r="K28" s="3"/>
      <c r="L28" s="3"/>
      <c r="M28" s="3"/>
    </row>
    <row r="29" spans="1:13">
      <c r="B29" s="5" t="s">
        <v>16</v>
      </c>
      <c r="C29" s="6"/>
      <c r="D29" s="6"/>
      <c r="E29" s="6"/>
      <c r="F29" s="3"/>
      <c r="G29" s="3"/>
      <c r="H29" s="3"/>
      <c r="I29" s="3"/>
      <c r="J29" s="3"/>
      <c r="K29" s="3"/>
      <c r="L29" s="3"/>
      <c r="M29" s="3"/>
    </row>
    <row r="30" spans="1:13">
      <c r="B30" s="5" t="s">
        <v>16</v>
      </c>
      <c r="C30" s="6"/>
      <c r="D30" s="6"/>
      <c r="E30" s="6"/>
      <c r="F30" s="3"/>
      <c r="G30" s="3"/>
      <c r="H30" s="3"/>
      <c r="I30" s="3"/>
      <c r="J30" s="3"/>
      <c r="K30" s="3"/>
      <c r="L30" s="3"/>
      <c r="M30" s="3"/>
    </row>
    <row r="31" spans="1:13">
      <c r="B31" s="5" t="s">
        <v>16</v>
      </c>
      <c r="C31" s="6"/>
      <c r="D31" s="6"/>
      <c r="E31" s="6"/>
      <c r="F31" s="3"/>
      <c r="G31" s="3"/>
      <c r="H31" s="3"/>
      <c r="I31" s="3"/>
      <c r="J31" s="3"/>
      <c r="K31" s="3"/>
      <c r="L31" s="3"/>
      <c r="M31" s="3"/>
    </row>
    <row r="32" spans="1:13">
      <c r="B32" s="5" t="s">
        <v>16</v>
      </c>
      <c r="C32" s="6"/>
      <c r="D32" s="6"/>
      <c r="E32" s="6"/>
      <c r="F32" s="3"/>
      <c r="G32" s="3"/>
      <c r="H32" s="3"/>
      <c r="I32" s="3"/>
      <c r="J32" s="3"/>
      <c r="K32" s="3"/>
      <c r="L32" s="3"/>
      <c r="M32" s="3"/>
    </row>
    <row r="33" spans="2:13">
      <c r="B33" s="5" t="s">
        <v>16</v>
      </c>
      <c r="C33" s="6"/>
      <c r="D33" s="6"/>
      <c r="E33" s="6"/>
      <c r="F33" s="3"/>
      <c r="G33" s="3"/>
      <c r="H33" s="3"/>
      <c r="I33" s="3"/>
      <c r="J33" s="3"/>
      <c r="K33" s="3"/>
      <c r="L33" s="3"/>
      <c r="M33" s="3"/>
    </row>
    <row r="34" spans="2:13">
      <c r="B34" s="5" t="s">
        <v>16</v>
      </c>
      <c r="C34" s="6"/>
      <c r="D34" s="6"/>
      <c r="E34" s="6"/>
      <c r="F34" s="3"/>
      <c r="G34" s="3"/>
      <c r="H34" s="3"/>
      <c r="I34" s="3"/>
      <c r="J34" s="3"/>
      <c r="K34" s="3"/>
      <c r="L34" s="3"/>
      <c r="M34" s="3"/>
    </row>
    <row r="35" spans="2:13">
      <c r="B35" s="5" t="s">
        <v>16</v>
      </c>
      <c r="C35" s="6"/>
      <c r="D35" s="6"/>
      <c r="E35" s="6"/>
      <c r="F35" s="3"/>
      <c r="G35" s="3"/>
      <c r="H35" s="3"/>
      <c r="I35" s="3"/>
      <c r="J35" s="3"/>
      <c r="K35" s="3"/>
      <c r="L35" s="3"/>
      <c r="M35" s="3"/>
    </row>
    <row r="36" spans="2:13">
      <c r="B36" s="5" t="s">
        <v>16</v>
      </c>
      <c r="C36" s="6"/>
      <c r="D36" s="6"/>
      <c r="E36" s="6"/>
      <c r="F36" s="3"/>
      <c r="G36" s="3"/>
      <c r="H36" s="3"/>
      <c r="I36" s="3"/>
      <c r="J36" s="3"/>
      <c r="K36" s="3"/>
      <c r="L36" s="3"/>
      <c r="M36" s="3"/>
    </row>
    <row r="37" spans="2:13">
      <c r="B37" s="5" t="s">
        <v>16</v>
      </c>
      <c r="C37" s="6"/>
      <c r="D37" s="6"/>
      <c r="E37" s="6"/>
      <c r="F37" s="3"/>
      <c r="G37" s="3"/>
      <c r="H37" s="3"/>
      <c r="I37" s="3"/>
      <c r="J37" s="3"/>
      <c r="K37" s="3"/>
      <c r="L37" s="3"/>
      <c r="M37" s="3"/>
    </row>
    <row r="38" spans="2:13">
      <c r="B38" s="5" t="s">
        <v>16</v>
      </c>
      <c r="C38" s="6"/>
      <c r="D38" s="6"/>
      <c r="E38" s="6"/>
      <c r="F38" s="3"/>
      <c r="G38" s="3"/>
      <c r="H38" s="3"/>
      <c r="I38" s="3"/>
      <c r="J38" s="3"/>
      <c r="K38" s="3"/>
      <c r="L38" s="3"/>
      <c r="M38" s="3"/>
    </row>
    <row r="39" spans="2:13">
      <c r="B39" s="5" t="s">
        <v>16</v>
      </c>
      <c r="C39" s="6"/>
      <c r="D39" s="6"/>
      <c r="E39" s="6"/>
      <c r="F39" s="3"/>
      <c r="G39" s="3"/>
      <c r="H39" s="3"/>
      <c r="I39" s="3"/>
      <c r="J39" s="3"/>
      <c r="K39" s="3"/>
      <c r="L39" s="3"/>
      <c r="M39" s="3"/>
    </row>
    <row r="40" spans="2:13">
      <c r="B40" s="5" t="s">
        <v>16</v>
      </c>
      <c r="C40" s="6"/>
      <c r="D40" s="6"/>
      <c r="E40" s="6"/>
      <c r="F40" s="3"/>
      <c r="G40" s="3"/>
      <c r="H40" s="3"/>
      <c r="I40" s="3"/>
      <c r="J40" s="3"/>
      <c r="K40" s="3"/>
      <c r="L40" s="3"/>
      <c r="M40" s="3"/>
    </row>
    <row r="41" spans="2:13">
      <c r="B41" s="5" t="s">
        <v>16</v>
      </c>
      <c r="C41" s="6"/>
      <c r="D41" s="6"/>
      <c r="E41" s="6"/>
      <c r="F41" s="3"/>
      <c r="G41" s="3"/>
      <c r="H41" s="3"/>
      <c r="I41" s="3"/>
      <c r="J41" s="3"/>
      <c r="K41" s="3"/>
      <c r="L41" s="3"/>
      <c r="M41" s="3"/>
    </row>
    <row r="42" spans="2:13">
      <c r="B42" s="5" t="s">
        <v>16</v>
      </c>
      <c r="C42" s="6"/>
      <c r="D42" s="6"/>
      <c r="E42" s="6"/>
      <c r="F42" s="3"/>
      <c r="G42" s="3"/>
      <c r="H42" s="3"/>
      <c r="I42" s="3"/>
      <c r="J42" s="3"/>
      <c r="K42" s="3"/>
      <c r="L42" s="3"/>
      <c r="M42" s="3"/>
    </row>
    <row r="43" spans="2:13">
      <c r="B43" s="5" t="s">
        <v>16</v>
      </c>
      <c r="C43" s="6"/>
      <c r="D43" s="6"/>
      <c r="E43" s="6"/>
      <c r="F43" s="3"/>
      <c r="G43" s="3"/>
      <c r="H43" s="3"/>
      <c r="I43" s="3"/>
      <c r="J43" s="3"/>
      <c r="K43" s="3"/>
      <c r="L43" s="3"/>
      <c r="M43" s="3"/>
    </row>
    <row r="44" spans="2:13">
      <c r="B44" s="5" t="s">
        <v>16</v>
      </c>
      <c r="C44" s="6"/>
      <c r="D44" s="6"/>
      <c r="E44" s="6"/>
      <c r="F44" s="3"/>
      <c r="G44" s="3"/>
      <c r="H44" s="3"/>
      <c r="I44" s="3"/>
      <c r="J44" s="3"/>
      <c r="K44" s="3"/>
      <c r="L44" s="3"/>
      <c r="M44" s="3"/>
    </row>
    <row r="45" spans="2:13">
      <c r="B45" s="5" t="s">
        <v>16</v>
      </c>
      <c r="C45" s="6"/>
      <c r="D45" s="6"/>
      <c r="E45" s="6"/>
      <c r="F45" s="3"/>
      <c r="G45" s="3"/>
      <c r="H45" s="3"/>
      <c r="I45" s="3"/>
      <c r="J45" s="3"/>
      <c r="K45" s="3"/>
      <c r="L45" s="3"/>
      <c r="M45" s="3"/>
    </row>
    <row r="46" spans="2:13">
      <c r="B46" s="5" t="s">
        <v>16</v>
      </c>
      <c r="C46" s="6"/>
      <c r="D46" s="6"/>
      <c r="E46" s="6"/>
      <c r="F46" s="3"/>
      <c r="G46" s="3"/>
      <c r="H46" s="3"/>
      <c r="I46" s="3"/>
      <c r="J46" s="3"/>
      <c r="K46" s="3"/>
      <c r="L46" s="3"/>
      <c r="M46" s="3"/>
    </row>
    <row r="47" spans="2:13">
      <c r="B47" s="5" t="s">
        <v>16</v>
      </c>
      <c r="C47" s="6"/>
      <c r="D47" s="6"/>
      <c r="E47" s="6"/>
      <c r="F47" s="3"/>
      <c r="G47" s="3"/>
      <c r="H47" s="3"/>
      <c r="I47" s="3"/>
      <c r="J47" s="3"/>
      <c r="K47" s="3"/>
      <c r="L47" s="3"/>
      <c r="M47" s="3"/>
    </row>
    <row r="48" spans="2:13">
      <c r="B48" s="5" t="s">
        <v>16</v>
      </c>
      <c r="C48" s="6"/>
      <c r="D48" s="6"/>
      <c r="E48" s="6"/>
      <c r="F48" s="3"/>
      <c r="G48" s="3"/>
      <c r="H48" s="3"/>
      <c r="I48" s="3"/>
      <c r="J48" s="3"/>
      <c r="K48" s="3"/>
      <c r="L48" s="3"/>
      <c r="M48" s="3"/>
    </row>
    <row r="49" spans="2:13">
      <c r="B49" s="5" t="s">
        <v>16</v>
      </c>
      <c r="C49" s="6"/>
      <c r="D49" s="6"/>
      <c r="E49" s="6"/>
      <c r="F49" s="3"/>
      <c r="G49" s="3"/>
      <c r="H49" s="3"/>
      <c r="I49" s="3"/>
      <c r="J49" s="3"/>
      <c r="K49" s="3"/>
      <c r="L49" s="3"/>
      <c r="M49" s="3"/>
    </row>
    <row r="50" spans="2:13">
      <c r="B50" s="5" t="s">
        <v>16</v>
      </c>
      <c r="C50" s="6"/>
      <c r="D50" s="6"/>
      <c r="E50" s="6"/>
      <c r="F50" s="3"/>
      <c r="G50" s="3"/>
      <c r="H50" s="3"/>
      <c r="I50" s="3"/>
      <c r="J50" s="3"/>
      <c r="K50" s="3"/>
      <c r="L50" s="3"/>
      <c r="M50" s="3"/>
    </row>
    <row r="51" spans="2:13">
      <c r="C51" s="6"/>
      <c r="D51" s="6"/>
      <c r="E51" s="6"/>
      <c r="F51" s="3"/>
      <c r="G51" s="3"/>
      <c r="H51" s="3"/>
      <c r="I51" s="3"/>
      <c r="J51" s="3"/>
      <c r="K51" s="3"/>
      <c r="L51" s="3"/>
      <c r="M51" s="3"/>
    </row>
    <row r="52" spans="2:13">
      <c r="C52" s="6"/>
      <c r="D52" s="6"/>
      <c r="E52" s="6"/>
      <c r="F52" s="3"/>
      <c r="G52" s="3"/>
      <c r="H52" s="3"/>
      <c r="I52" s="3"/>
      <c r="J52" s="3"/>
      <c r="K52" s="3"/>
      <c r="L52" s="3"/>
      <c r="M52" s="3"/>
    </row>
    <row r="53" spans="2:13">
      <c r="C53" s="6"/>
      <c r="D53" s="6"/>
      <c r="E53" s="6"/>
      <c r="F53" s="3"/>
      <c r="G53" s="3"/>
      <c r="H53" s="3"/>
      <c r="I53" s="3"/>
      <c r="J53" s="3"/>
      <c r="K53" s="3"/>
      <c r="L53" s="3"/>
      <c r="M53" s="3"/>
    </row>
    <row r="54" spans="2:13">
      <c r="C54" s="6"/>
      <c r="D54" s="6"/>
      <c r="E54" s="6"/>
      <c r="F54" s="3"/>
      <c r="G54" s="3"/>
      <c r="H54" s="3"/>
      <c r="I54" s="3"/>
      <c r="J54" s="3"/>
      <c r="K54" s="3"/>
      <c r="L54" s="3"/>
      <c r="M54" s="3"/>
    </row>
    <row r="55" spans="2:13">
      <c r="C55" s="6"/>
      <c r="D55" s="6"/>
      <c r="E55" s="6"/>
      <c r="F55" s="3"/>
      <c r="G55" s="3"/>
      <c r="H55" s="3"/>
      <c r="I55" s="3"/>
      <c r="J55" s="3"/>
      <c r="K55" s="3"/>
      <c r="L55" s="3"/>
      <c r="M55" s="3"/>
    </row>
    <row r="56" spans="2:13">
      <c r="C56" s="6"/>
      <c r="D56" s="6"/>
      <c r="E56" s="6"/>
      <c r="F56" s="3"/>
      <c r="G56" s="3"/>
      <c r="H56" s="3"/>
      <c r="I56" s="3"/>
      <c r="J56" s="3"/>
      <c r="K56" s="3"/>
      <c r="L56" s="3"/>
      <c r="M56" s="3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6:J16"/>
    <mergeCell ref="A20:J20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33C14-7486-4B3E-8A46-95945BEE3818}">
  <dimension ref="A1:M3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83203125" style="5" bestFit="1" customWidth="1"/>
    <col min="14" max="16384" width="9.1640625" style="3"/>
  </cols>
  <sheetData>
    <row r="1" spans="1:13" s="2" customFormat="1" ht="29" customHeight="1">
      <c r="A1" s="33" t="s">
        <v>267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44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31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83</v>
      </c>
      <c r="C6" s="7" t="s">
        <v>84</v>
      </c>
      <c r="D6" s="7" t="s">
        <v>85</v>
      </c>
      <c r="E6" s="7" t="s">
        <v>284</v>
      </c>
      <c r="F6" s="7" t="s">
        <v>86</v>
      </c>
      <c r="G6" s="9" t="s">
        <v>87</v>
      </c>
      <c r="H6" s="9" t="s">
        <v>88</v>
      </c>
      <c r="I6" s="10" t="s">
        <v>89</v>
      </c>
      <c r="J6" s="8"/>
      <c r="K6" s="8" t="str">
        <f>"142,5"</f>
        <v>142,5</v>
      </c>
      <c r="L6" s="8" t="str">
        <f>"98,6385"</f>
        <v>98,6385</v>
      </c>
      <c r="M6" s="7"/>
    </row>
    <row r="7" spans="1:13">
      <c r="B7" s="5" t="s">
        <v>16</v>
      </c>
    </row>
    <row r="8" spans="1:13" ht="16">
      <c r="A8" s="23" t="s">
        <v>21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12" t="s">
        <v>15</v>
      </c>
      <c r="B9" s="11" t="s">
        <v>90</v>
      </c>
      <c r="C9" s="11" t="s">
        <v>91</v>
      </c>
      <c r="D9" s="11" t="s">
        <v>92</v>
      </c>
      <c r="E9" s="11" t="s">
        <v>284</v>
      </c>
      <c r="F9" s="11" t="s">
        <v>93</v>
      </c>
      <c r="G9" s="15" t="s">
        <v>94</v>
      </c>
      <c r="H9" s="16" t="s">
        <v>67</v>
      </c>
      <c r="I9" s="16" t="s">
        <v>95</v>
      </c>
      <c r="J9" s="12"/>
      <c r="K9" s="12" t="str">
        <f>"180,0"</f>
        <v>180,0</v>
      </c>
      <c r="L9" s="12" t="str">
        <f>"112,6800"</f>
        <v>112,6800</v>
      </c>
      <c r="M9" s="11"/>
    </row>
    <row r="10" spans="1:13">
      <c r="A10" s="14" t="s">
        <v>106</v>
      </c>
      <c r="B10" s="13" t="s">
        <v>96</v>
      </c>
      <c r="C10" s="13" t="s">
        <v>97</v>
      </c>
      <c r="D10" s="13" t="s">
        <v>98</v>
      </c>
      <c r="E10" s="13" t="s">
        <v>284</v>
      </c>
      <c r="F10" s="13" t="s">
        <v>13</v>
      </c>
      <c r="G10" s="17" t="s">
        <v>65</v>
      </c>
      <c r="H10" s="17" t="s">
        <v>99</v>
      </c>
      <c r="I10" s="18" t="s">
        <v>67</v>
      </c>
      <c r="J10" s="14"/>
      <c r="K10" s="14" t="str">
        <f>"172,5"</f>
        <v>172,5</v>
      </c>
      <c r="L10" s="14" t="str">
        <f>"106,5015"</f>
        <v>106,5015</v>
      </c>
      <c r="M10" s="13"/>
    </row>
    <row r="11" spans="1:13">
      <c r="B11" s="5" t="s">
        <v>16</v>
      </c>
    </row>
    <row r="12" spans="1:13" ht="16">
      <c r="A12" s="23" t="s">
        <v>100</v>
      </c>
      <c r="B12" s="23"/>
      <c r="C12" s="24"/>
      <c r="D12" s="24"/>
      <c r="E12" s="24"/>
      <c r="F12" s="24"/>
      <c r="G12" s="24"/>
      <c r="H12" s="24"/>
      <c r="I12" s="24"/>
      <c r="J12" s="24"/>
    </row>
    <row r="13" spans="1:13">
      <c r="A13" s="8" t="s">
        <v>15</v>
      </c>
      <c r="B13" s="7" t="s">
        <v>101</v>
      </c>
      <c r="C13" s="7" t="s">
        <v>102</v>
      </c>
      <c r="D13" s="7" t="s">
        <v>103</v>
      </c>
      <c r="E13" s="7" t="s">
        <v>284</v>
      </c>
      <c r="F13" s="7" t="s">
        <v>104</v>
      </c>
      <c r="G13" s="9" t="s">
        <v>78</v>
      </c>
      <c r="H13" s="10" t="s">
        <v>82</v>
      </c>
      <c r="I13" s="10" t="s">
        <v>105</v>
      </c>
      <c r="J13" s="8"/>
      <c r="K13" s="8" t="str">
        <f>"230,0"</f>
        <v>230,0</v>
      </c>
      <c r="L13" s="8" t="str">
        <f>"131,0770"</f>
        <v>131,0770</v>
      </c>
      <c r="M13" s="7" t="s">
        <v>277</v>
      </c>
    </row>
    <row r="14" spans="1:13">
      <c r="B14" s="5" t="s">
        <v>16</v>
      </c>
    </row>
    <row r="15" spans="1:13">
      <c r="B15" s="5" t="s">
        <v>16</v>
      </c>
      <c r="C15" s="6"/>
      <c r="D15" s="6"/>
      <c r="E15" s="6"/>
      <c r="F15" s="3"/>
      <c r="G15" s="3"/>
      <c r="H15" s="3"/>
      <c r="I15" s="3"/>
      <c r="J15" s="3"/>
      <c r="K15" s="3"/>
      <c r="L15" s="3"/>
      <c r="M15" s="3"/>
    </row>
    <row r="16" spans="1:13">
      <c r="B16" s="5" t="s">
        <v>16</v>
      </c>
      <c r="C16" s="6"/>
      <c r="D16" s="6"/>
      <c r="E16" s="6"/>
      <c r="F16" s="3"/>
      <c r="G16" s="3"/>
      <c r="H16" s="3"/>
      <c r="I16" s="3"/>
      <c r="J16" s="3"/>
      <c r="K16" s="3"/>
      <c r="L16" s="3"/>
      <c r="M16" s="3"/>
    </row>
    <row r="17" spans="2:13">
      <c r="B17" s="5" t="s">
        <v>16</v>
      </c>
      <c r="C17" s="6"/>
      <c r="D17" s="6"/>
      <c r="E17" s="6"/>
      <c r="F17" s="3"/>
      <c r="G17" s="3"/>
      <c r="H17" s="3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F18" s="3"/>
      <c r="G18" s="3"/>
      <c r="H18" s="3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F19" s="3"/>
      <c r="G19" s="3"/>
      <c r="H19" s="3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F20" s="3"/>
      <c r="G20" s="3"/>
      <c r="H20" s="3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F21" s="3"/>
      <c r="G21" s="3"/>
      <c r="H21" s="3"/>
      <c r="I21" s="3"/>
      <c r="J21" s="3"/>
      <c r="K21" s="3"/>
      <c r="L21" s="3"/>
      <c r="M21" s="3"/>
    </row>
    <row r="22" spans="2:13">
      <c r="B22" s="5" t="s">
        <v>16</v>
      </c>
      <c r="C22" s="6"/>
      <c r="D22" s="6"/>
      <c r="E22" s="6"/>
      <c r="F22" s="3"/>
      <c r="G22" s="3"/>
      <c r="H22" s="3"/>
      <c r="I22" s="3"/>
      <c r="J22" s="3"/>
      <c r="K22" s="3"/>
      <c r="L22" s="3"/>
      <c r="M22" s="3"/>
    </row>
    <row r="23" spans="2:13">
      <c r="B23" s="5" t="s">
        <v>16</v>
      </c>
      <c r="C23" s="6"/>
      <c r="D23" s="6"/>
      <c r="E23" s="6"/>
      <c r="F23" s="3"/>
      <c r="G23" s="3"/>
      <c r="H23" s="3"/>
      <c r="I23" s="3"/>
      <c r="J23" s="3"/>
      <c r="K23" s="3"/>
      <c r="L23" s="3"/>
      <c r="M23" s="3"/>
    </row>
    <row r="24" spans="2:13">
      <c r="B24" s="5" t="s">
        <v>16</v>
      </c>
      <c r="C24" s="6"/>
      <c r="D24" s="6"/>
      <c r="E24" s="6"/>
      <c r="F24" s="3"/>
      <c r="G24" s="3"/>
      <c r="H24" s="3"/>
      <c r="I24" s="3"/>
      <c r="J24" s="3"/>
      <c r="K24" s="3"/>
      <c r="L24" s="3"/>
      <c r="M24" s="3"/>
    </row>
    <row r="25" spans="2:13">
      <c r="B25" s="5" t="s">
        <v>16</v>
      </c>
      <c r="C25" s="6"/>
      <c r="D25" s="6"/>
      <c r="E25" s="6"/>
      <c r="F25" s="3"/>
      <c r="G25" s="3"/>
      <c r="H25" s="3"/>
      <c r="I25" s="3"/>
      <c r="J25" s="3"/>
      <c r="K25" s="3"/>
      <c r="L25" s="3"/>
      <c r="M25" s="3"/>
    </row>
    <row r="26" spans="2:13">
      <c r="B26" s="5" t="s">
        <v>16</v>
      </c>
      <c r="C26" s="6"/>
      <c r="D26" s="6"/>
      <c r="E26" s="6"/>
      <c r="F26" s="3"/>
      <c r="G26" s="3"/>
      <c r="H26" s="3"/>
      <c r="I26" s="3"/>
      <c r="J26" s="3"/>
      <c r="K26" s="3"/>
      <c r="L26" s="3"/>
      <c r="M26" s="3"/>
    </row>
    <row r="27" spans="2:13">
      <c r="B27" s="5" t="s">
        <v>16</v>
      </c>
      <c r="C27" s="6"/>
      <c r="D27" s="6"/>
      <c r="E27" s="6"/>
      <c r="F27" s="3"/>
      <c r="G27" s="3"/>
      <c r="H27" s="3"/>
      <c r="I27" s="3"/>
      <c r="J27" s="3"/>
      <c r="K27" s="3"/>
      <c r="L27" s="3"/>
      <c r="M27" s="3"/>
    </row>
    <row r="28" spans="2:13">
      <c r="B28" s="5" t="s">
        <v>16</v>
      </c>
      <c r="C28" s="6"/>
      <c r="D28" s="6"/>
      <c r="E28" s="6"/>
      <c r="F28" s="3"/>
      <c r="G28" s="3"/>
      <c r="H28" s="3"/>
      <c r="I28" s="3"/>
      <c r="J28" s="3"/>
      <c r="K28" s="3"/>
      <c r="L28" s="3"/>
      <c r="M28" s="3"/>
    </row>
    <row r="29" spans="2:13">
      <c r="B29" s="5" t="s">
        <v>16</v>
      </c>
      <c r="C29" s="6"/>
      <c r="D29" s="6"/>
      <c r="E29" s="6"/>
      <c r="F29" s="3"/>
      <c r="G29" s="3"/>
      <c r="H29" s="3"/>
      <c r="I29" s="3"/>
      <c r="J29" s="3"/>
      <c r="K29" s="3"/>
      <c r="L29" s="3"/>
      <c r="M29" s="3"/>
    </row>
    <row r="30" spans="2:13">
      <c r="B30" s="5" t="s">
        <v>16</v>
      </c>
      <c r="C30" s="6"/>
      <c r="D30" s="6"/>
      <c r="E30" s="6"/>
      <c r="F30" s="3"/>
      <c r="G30" s="3"/>
      <c r="H30" s="3"/>
      <c r="I30" s="3"/>
      <c r="J30" s="3"/>
      <c r="K30" s="3"/>
      <c r="L30" s="3"/>
      <c r="M30" s="3"/>
    </row>
    <row r="31" spans="2:13">
      <c r="C31" s="6"/>
      <c r="D31" s="6"/>
      <c r="E31" s="6"/>
      <c r="F31" s="3"/>
      <c r="G31" s="3"/>
      <c r="H31" s="3"/>
      <c r="I31" s="3"/>
      <c r="J31" s="3"/>
      <c r="K31" s="3"/>
      <c r="L31" s="3"/>
      <c r="M31" s="3"/>
    </row>
    <row r="32" spans="2:13">
      <c r="C32" s="6"/>
      <c r="D32" s="6"/>
      <c r="E32" s="6"/>
      <c r="F32" s="3"/>
      <c r="G32" s="3"/>
      <c r="H32" s="3"/>
      <c r="I32" s="3"/>
      <c r="J32" s="3"/>
      <c r="K32" s="3"/>
      <c r="L32" s="3"/>
      <c r="M32" s="3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2A68-701E-4D87-B9BE-2699CE651B23}">
  <dimension ref="A1:M25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33" t="s">
        <v>265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44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133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145</v>
      </c>
      <c r="C6" s="7" t="s">
        <v>146</v>
      </c>
      <c r="D6" s="7" t="s">
        <v>147</v>
      </c>
      <c r="E6" s="7" t="s">
        <v>284</v>
      </c>
      <c r="F6" s="7" t="s">
        <v>13</v>
      </c>
      <c r="G6" s="9" t="s">
        <v>148</v>
      </c>
      <c r="H6" s="10" t="s">
        <v>149</v>
      </c>
      <c r="I6" s="10" t="s">
        <v>149</v>
      </c>
      <c r="J6" s="8"/>
      <c r="K6" s="8" t="str">
        <f>"217,5"</f>
        <v>217,5</v>
      </c>
      <c r="L6" s="8" t="str">
        <f>"128,4772"</f>
        <v>128,4772</v>
      </c>
      <c r="M6" s="7" t="s">
        <v>244</v>
      </c>
    </row>
    <row r="7" spans="1:13">
      <c r="B7" s="5" t="s">
        <v>16</v>
      </c>
    </row>
    <row r="8" spans="1:13">
      <c r="B8" s="5" t="s">
        <v>16</v>
      </c>
      <c r="C8" s="6"/>
      <c r="D8" s="6"/>
      <c r="E8" s="6"/>
      <c r="F8" s="6"/>
      <c r="G8" s="5"/>
      <c r="H8" s="3"/>
      <c r="I8" s="3"/>
      <c r="J8" s="3"/>
      <c r="K8" s="3"/>
      <c r="L8" s="3"/>
      <c r="M8" s="3"/>
    </row>
    <row r="9" spans="1:13">
      <c r="B9" s="5" t="s">
        <v>16</v>
      </c>
      <c r="C9" s="6"/>
      <c r="D9" s="6"/>
      <c r="E9" s="6"/>
      <c r="F9" s="6"/>
      <c r="G9" s="5"/>
      <c r="H9" s="3"/>
      <c r="I9" s="3"/>
      <c r="J9" s="3"/>
      <c r="K9" s="3"/>
      <c r="L9" s="3"/>
      <c r="M9" s="3"/>
    </row>
    <row r="10" spans="1:13">
      <c r="B10" s="5" t="s">
        <v>16</v>
      </c>
      <c r="C10" s="6"/>
      <c r="D10" s="6"/>
      <c r="E10" s="6"/>
      <c r="F10" s="6"/>
      <c r="G10" s="5"/>
      <c r="H10" s="3"/>
      <c r="I10" s="3"/>
      <c r="J10" s="3"/>
      <c r="K10" s="3"/>
      <c r="L10" s="3"/>
      <c r="M10" s="3"/>
    </row>
    <row r="11" spans="1:13">
      <c r="B11" s="5" t="s">
        <v>16</v>
      </c>
      <c r="C11" s="6"/>
      <c r="D11" s="6"/>
      <c r="E11" s="6"/>
      <c r="F11" s="6"/>
      <c r="G11" s="5"/>
      <c r="H11" s="3"/>
      <c r="I11" s="3"/>
      <c r="J11" s="3"/>
      <c r="K11" s="3"/>
      <c r="L11" s="3"/>
      <c r="M11" s="3"/>
    </row>
    <row r="12" spans="1:13">
      <c r="B12" s="5" t="s">
        <v>16</v>
      </c>
      <c r="C12" s="6"/>
      <c r="D12" s="6"/>
      <c r="E12" s="6"/>
      <c r="F12" s="6"/>
      <c r="G12" s="5"/>
      <c r="H12" s="3"/>
      <c r="I12" s="3"/>
      <c r="J12" s="3"/>
      <c r="K12" s="3"/>
      <c r="L12" s="3"/>
      <c r="M12" s="3"/>
    </row>
    <row r="13" spans="1:13">
      <c r="B13" s="5" t="s">
        <v>16</v>
      </c>
      <c r="C13" s="6"/>
      <c r="D13" s="6"/>
      <c r="E13" s="6"/>
      <c r="F13" s="6"/>
      <c r="G13" s="5"/>
      <c r="H13" s="3"/>
      <c r="I13" s="3"/>
      <c r="J13" s="3"/>
      <c r="K13" s="3"/>
      <c r="L13" s="3"/>
      <c r="M13" s="3"/>
    </row>
    <row r="14" spans="1:13">
      <c r="B14" s="5" t="s">
        <v>16</v>
      </c>
      <c r="C14" s="6"/>
      <c r="D14" s="6"/>
      <c r="E14" s="6"/>
      <c r="F14" s="6"/>
      <c r="G14" s="5"/>
      <c r="H14" s="3"/>
      <c r="I14" s="3"/>
      <c r="J14" s="3"/>
      <c r="K14" s="3"/>
      <c r="L14" s="3"/>
      <c r="M14" s="3"/>
    </row>
    <row r="15" spans="1:13">
      <c r="B15" s="5" t="s">
        <v>16</v>
      </c>
      <c r="C15" s="6"/>
      <c r="D15" s="6"/>
      <c r="E15" s="6"/>
      <c r="F15" s="6"/>
      <c r="G15" s="5"/>
      <c r="H15" s="3"/>
      <c r="I15" s="3"/>
      <c r="J15" s="3"/>
      <c r="K15" s="3"/>
      <c r="L15" s="3"/>
      <c r="M15" s="3"/>
    </row>
    <row r="16" spans="1:13">
      <c r="B16" s="5" t="s">
        <v>16</v>
      </c>
      <c r="C16" s="6"/>
      <c r="D16" s="6"/>
      <c r="E16" s="6"/>
      <c r="F16" s="6"/>
      <c r="G16" s="5"/>
      <c r="H16" s="3"/>
      <c r="I16" s="3"/>
      <c r="J16" s="3"/>
      <c r="K16" s="3"/>
      <c r="L16" s="3"/>
      <c r="M16" s="3"/>
    </row>
    <row r="17" spans="2:13">
      <c r="B17" s="5" t="s">
        <v>16</v>
      </c>
      <c r="C17" s="6"/>
      <c r="D17" s="6"/>
      <c r="E17" s="6"/>
      <c r="F17" s="6"/>
      <c r="G17" s="5"/>
      <c r="H17" s="3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F18" s="6"/>
      <c r="G18" s="5"/>
      <c r="H18" s="3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F19" s="6"/>
      <c r="G19" s="5"/>
      <c r="H19" s="3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F20" s="6"/>
      <c r="G20" s="5"/>
      <c r="H20" s="3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F21" s="6"/>
      <c r="G21" s="5"/>
      <c r="H21" s="3"/>
      <c r="I21" s="3"/>
      <c r="J21" s="3"/>
      <c r="K21" s="3"/>
      <c r="L21" s="3"/>
      <c r="M21" s="3"/>
    </row>
    <row r="22" spans="2:13">
      <c r="C22" s="6"/>
      <c r="D22" s="6"/>
      <c r="E22" s="6"/>
      <c r="F22" s="6"/>
      <c r="G22" s="5"/>
      <c r="H22" s="3"/>
      <c r="I22" s="3"/>
      <c r="J22" s="3"/>
      <c r="K22" s="3"/>
      <c r="L22" s="3"/>
      <c r="M22" s="3"/>
    </row>
    <row r="23" spans="2:13">
      <c r="C23" s="6"/>
      <c r="D23" s="6"/>
      <c r="E23" s="6"/>
      <c r="F23" s="6"/>
      <c r="G23" s="5"/>
      <c r="H23" s="3"/>
      <c r="I23" s="3"/>
      <c r="J23" s="3"/>
      <c r="K23" s="3"/>
      <c r="L23" s="3"/>
      <c r="M23" s="3"/>
    </row>
    <row r="24" spans="2:13">
      <c r="C24" s="6"/>
      <c r="D24" s="6"/>
      <c r="E24" s="6"/>
      <c r="F24" s="6"/>
      <c r="G24" s="5"/>
      <c r="H24" s="3"/>
      <c r="I24" s="3"/>
      <c r="J24" s="3"/>
      <c r="K24" s="3"/>
      <c r="L24" s="3"/>
      <c r="M24" s="3"/>
    </row>
    <row r="25" spans="2:13">
      <c r="C25" s="6"/>
      <c r="D25" s="6"/>
      <c r="E25" s="6"/>
      <c r="F25" s="6"/>
      <c r="G25" s="5"/>
      <c r="H25" s="3"/>
      <c r="I25" s="3"/>
      <c r="J25" s="3"/>
      <c r="K25" s="3"/>
      <c r="L25" s="3"/>
      <c r="M25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9360-1AD3-4008-B81C-A98A2B0B8782}">
  <dimension ref="A1:M2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33" t="s">
        <v>261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44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21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182</v>
      </c>
      <c r="C6" s="7" t="s">
        <v>183</v>
      </c>
      <c r="D6" s="7" t="s">
        <v>184</v>
      </c>
      <c r="E6" s="7" t="s">
        <v>284</v>
      </c>
      <c r="F6" s="7" t="s">
        <v>278</v>
      </c>
      <c r="G6" s="9" t="s">
        <v>185</v>
      </c>
      <c r="H6" s="9" t="s">
        <v>72</v>
      </c>
      <c r="I6" s="10" t="s">
        <v>186</v>
      </c>
      <c r="J6" s="8"/>
      <c r="K6" s="8" t="str">
        <f>"272,5"</f>
        <v>272,5</v>
      </c>
      <c r="L6" s="8" t="str">
        <f>"164,3039"</f>
        <v>164,3039</v>
      </c>
      <c r="M6" s="7" t="s">
        <v>240</v>
      </c>
    </row>
    <row r="7" spans="1:13">
      <c r="B7" s="5" t="s">
        <v>16</v>
      </c>
    </row>
    <row r="8" spans="1:13">
      <c r="B8" s="5" t="s">
        <v>16</v>
      </c>
      <c r="C8" s="6"/>
      <c r="D8" s="6"/>
      <c r="E8" s="6"/>
      <c r="F8" s="6"/>
      <c r="H8" s="5"/>
      <c r="I8" s="3"/>
      <c r="J8" s="3"/>
      <c r="K8" s="3"/>
      <c r="L8" s="3"/>
      <c r="M8" s="3"/>
    </row>
    <row r="9" spans="1:13">
      <c r="B9" s="5" t="s">
        <v>16</v>
      </c>
      <c r="C9" s="6"/>
      <c r="D9" s="6"/>
      <c r="E9" s="6"/>
      <c r="F9" s="6"/>
      <c r="H9" s="5"/>
      <c r="I9" s="3"/>
      <c r="J9" s="3"/>
      <c r="K9" s="3"/>
      <c r="L9" s="3"/>
      <c r="M9" s="3"/>
    </row>
    <row r="10" spans="1:13">
      <c r="B10" s="5" t="s">
        <v>16</v>
      </c>
      <c r="C10" s="6"/>
      <c r="D10" s="6"/>
      <c r="E10" s="6"/>
      <c r="F10" s="6"/>
      <c r="H10" s="5"/>
      <c r="I10" s="3"/>
      <c r="J10" s="3"/>
      <c r="K10" s="3"/>
      <c r="L10" s="3"/>
      <c r="M10" s="3"/>
    </row>
    <row r="11" spans="1:13">
      <c r="B11" s="5" t="s">
        <v>16</v>
      </c>
      <c r="C11" s="6"/>
      <c r="D11" s="6"/>
      <c r="E11" s="6"/>
      <c r="F11" s="6"/>
      <c r="H11" s="5"/>
      <c r="I11" s="3"/>
      <c r="J11" s="3"/>
      <c r="K11" s="3"/>
      <c r="L11" s="3"/>
      <c r="M11" s="3"/>
    </row>
    <row r="12" spans="1:13">
      <c r="B12" s="5" t="s">
        <v>16</v>
      </c>
      <c r="C12" s="6"/>
      <c r="D12" s="6"/>
      <c r="E12" s="6"/>
      <c r="F12" s="6"/>
      <c r="H12" s="5"/>
      <c r="I12" s="3"/>
      <c r="J12" s="3"/>
      <c r="K12" s="3"/>
      <c r="L12" s="3"/>
      <c r="M12" s="3"/>
    </row>
    <row r="13" spans="1:13">
      <c r="B13" s="5" t="s">
        <v>16</v>
      </c>
      <c r="C13" s="6"/>
      <c r="D13" s="6"/>
      <c r="E13" s="6"/>
      <c r="F13" s="6"/>
      <c r="H13" s="5"/>
      <c r="I13" s="3"/>
      <c r="J13" s="3"/>
      <c r="K13" s="3"/>
      <c r="L13" s="3"/>
      <c r="M13" s="3"/>
    </row>
    <row r="14" spans="1:13">
      <c r="B14" s="5" t="s">
        <v>16</v>
      </c>
      <c r="C14" s="6"/>
      <c r="D14" s="6"/>
      <c r="E14" s="6"/>
      <c r="F14" s="6"/>
      <c r="H14" s="5"/>
      <c r="I14" s="3"/>
      <c r="J14" s="3"/>
      <c r="K14" s="3"/>
      <c r="L14" s="3"/>
      <c r="M14" s="3"/>
    </row>
    <row r="15" spans="1:13">
      <c r="B15" s="5" t="s">
        <v>16</v>
      </c>
      <c r="C15" s="6"/>
      <c r="D15" s="6"/>
      <c r="E15" s="6"/>
      <c r="F15" s="6"/>
      <c r="H15" s="5"/>
      <c r="I15" s="3"/>
      <c r="J15" s="3"/>
      <c r="K15" s="3"/>
      <c r="L15" s="3"/>
      <c r="M15" s="3"/>
    </row>
    <row r="16" spans="1:13">
      <c r="B16" s="5" t="s">
        <v>16</v>
      </c>
      <c r="C16" s="6"/>
      <c r="D16" s="6"/>
      <c r="E16" s="6"/>
      <c r="F16" s="6"/>
      <c r="H16" s="5"/>
      <c r="I16" s="3"/>
      <c r="J16" s="3"/>
      <c r="K16" s="3"/>
      <c r="L16" s="3"/>
      <c r="M16" s="3"/>
    </row>
    <row r="17" spans="2:13">
      <c r="B17" s="5" t="s">
        <v>16</v>
      </c>
      <c r="C17" s="6"/>
      <c r="D17" s="6"/>
      <c r="E17" s="6"/>
      <c r="F17" s="6"/>
      <c r="H17" s="5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F18" s="6"/>
      <c r="H18" s="5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F19" s="6"/>
      <c r="H19" s="5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F20" s="6"/>
      <c r="H20" s="5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F21" s="6"/>
      <c r="H21" s="5"/>
      <c r="I21" s="3"/>
      <c r="J21" s="3"/>
      <c r="K21" s="3"/>
      <c r="L21" s="3"/>
      <c r="M21" s="3"/>
    </row>
    <row r="22" spans="2:13">
      <c r="C22" s="6"/>
      <c r="D22" s="6"/>
      <c r="E22" s="6"/>
      <c r="F22" s="6"/>
      <c r="H22" s="5"/>
      <c r="I22" s="3"/>
      <c r="J22" s="3"/>
      <c r="K22" s="3"/>
      <c r="L22" s="3"/>
      <c r="M22" s="3"/>
    </row>
    <row r="23" spans="2:13">
      <c r="C23" s="6"/>
      <c r="D23" s="6"/>
      <c r="E23" s="6"/>
      <c r="F23" s="6"/>
      <c r="H23" s="5"/>
      <c r="I23" s="3"/>
      <c r="J23" s="3"/>
      <c r="K23" s="3"/>
      <c r="L23" s="3"/>
      <c r="M23" s="3"/>
    </row>
    <row r="24" spans="2:13">
      <c r="C24" s="6"/>
      <c r="D24" s="6"/>
      <c r="E24" s="6"/>
      <c r="F24" s="6"/>
      <c r="H24" s="5"/>
      <c r="I24" s="3"/>
      <c r="J24" s="3"/>
      <c r="K24" s="3"/>
      <c r="L24" s="3"/>
      <c r="M24" s="3"/>
    </row>
    <row r="25" spans="2:13">
      <c r="C25" s="6"/>
      <c r="D25" s="6"/>
      <c r="E25" s="6"/>
      <c r="F25" s="6"/>
      <c r="H25" s="5"/>
      <c r="I25" s="3"/>
      <c r="J25" s="3"/>
      <c r="K25" s="3"/>
      <c r="L25" s="3"/>
      <c r="M25" s="3"/>
    </row>
    <row r="26" spans="2:13">
      <c r="C26" s="6"/>
      <c r="D26" s="6"/>
      <c r="E26" s="6"/>
      <c r="F26" s="6"/>
      <c r="H26" s="5"/>
      <c r="I26" s="3"/>
      <c r="J26" s="3"/>
      <c r="K26" s="3"/>
      <c r="L26" s="3"/>
      <c r="M26" s="3"/>
    </row>
    <row r="27" spans="2:13">
      <c r="C27" s="6"/>
      <c r="D27" s="6"/>
      <c r="E27" s="6"/>
      <c r="F27" s="6"/>
      <c r="H27" s="5"/>
      <c r="I27" s="3"/>
      <c r="J27" s="3"/>
      <c r="K27" s="3"/>
      <c r="L27" s="3"/>
      <c r="M27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DE9A4-0358-4C34-8D7E-59DDFF616F33}">
  <dimension ref="A1:M3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33203125" style="5" bestFit="1" customWidth="1"/>
    <col min="14" max="16384" width="9.1640625" style="3"/>
  </cols>
  <sheetData>
    <row r="1" spans="1:13" s="2" customFormat="1" ht="29" customHeight="1">
      <c r="A1" s="33" t="s">
        <v>260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44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31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187</v>
      </c>
      <c r="C6" s="7" t="s">
        <v>188</v>
      </c>
      <c r="D6" s="7" t="s">
        <v>189</v>
      </c>
      <c r="E6" s="7" t="s">
        <v>284</v>
      </c>
      <c r="F6" s="7" t="s">
        <v>190</v>
      </c>
      <c r="G6" s="10" t="s">
        <v>157</v>
      </c>
      <c r="H6" s="9" t="s">
        <v>157</v>
      </c>
      <c r="I6" s="10" t="s">
        <v>159</v>
      </c>
      <c r="J6" s="8"/>
      <c r="K6" s="8" t="str">
        <f>"270,0"</f>
        <v>270,0</v>
      </c>
      <c r="L6" s="8" t="str">
        <f>"175,4325"</f>
        <v>175,4325</v>
      </c>
      <c r="M6" s="7" t="s">
        <v>239</v>
      </c>
    </row>
    <row r="7" spans="1:13">
      <c r="B7" s="5" t="s">
        <v>16</v>
      </c>
    </row>
    <row r="8" spans="1:13" ht="16">
      <c r="A8" s="23" t="s">
        <v>21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8" t="s">
        <v>15</v>
      </c>
      <c r="B9" s="7" t="s">
        <v>191</v>
      </c>
      <c r="C9" s="7" t="s">
        <v>273</v>
      </c>
      <c r="D9" s="7" t="s">
        <v>192</v>
      </c>
      <c r="E9" s="7" t="s">
        <v>287</v>
      </c>
      <c r="F9" s="7" t="s">
        <v>11</v>
      </c>
      <c r="G9" s="9" t="s">
        <v>78</v>
      </c>
      <c r="H9" s="9" t="s">
        <v>105</v>
      </c>
      <c r="I9" s="9" t="s">
        <v>181</v>
      </c>
      <c r="J9" s="8"/>
      <c r="K9" s="8" t="str">
        <f>"255,0"</f>
        <v>255,0</v>
      </c>
      <c r="L9" s="8" t="str">
        <f>"150,7305"</f>
        <v>150,7305</v>
      </c>
      <c r="M9" s="7" t="s">
        <v>279</v>
      </c>
    </row>
    <row r="10" spans="1:13">
      <c r="B10" s="5" t="s">
        <v>16</v>
      </c>
    </row>
    <row r="11" spans="1:13">
      <c r="B11" s="5" t="s">
        <v>16</v>
      </c>
      <c r="C11" s="6"/>
      <c r="D11" s="6"/>
      <c r="E11" s="6"/>
      <c r="F11" s="6"/>
      <c r="H11" s="5"/>
      <c r="I11" s="3"/>
      <c r="J11" s="3"/>
      <c r="K11" s="3"/>
      <c r="L11" s="3"/>
      <c r="M11" s="3"/>
    </row>
    <row r="12" spans="1:13">
      <c r="B12" s="5" t="s">
        <v>16</v>
      </c>
      <c r="C12" s="6"/>
      <c r="D12" s="6"/>
      <c r="E12" s="6"/>
      <c r="F12" s="6"/>
      <c r="H12" s="5"/>
      <c r="I12" s="3"/>
      <c r="J12" s="3"/>
      <c r="K12" s="3"/>
      <c r="L12" s="3"/>
      <c r="M12" s="3"/>
    </row>
    <row r="13" spans="1:13">
      <c r="B13" s="5" t="s">
        <v>16</v>
      </c>
      <c r="C13" s="6"/>
      <c r="D13" s="6"/>
      <c r="E13" s="6"/>
      <c r="F13" s="6"/>
      <c r="H13" s="5"/>
      <c r="I13" s="3"/>
      <c r="J13" s="3"/>
      <c r="K13" s="3"/>
      <c r="L13" s="3"/>
      <c r="M13" s="3"/>
    </row>
    <row r="14" spans="1:13">
      <c r="B14" s="5" t="s">
        <v>16</v>
      </c>
      <c r="C14" s="6"/>
      <c r="D14" s="6"/>
      <c r="E14" s="6"/>
      <c r="F14" s="6"/>
      <c r="H14" s="5"/>
      <c r="I14" s="3"/>
      <c r="J14" s="3"/>
      <c r="K14" s="3"/>
      <c r="L14" s="3"/>
      <c r="M14" s="3"/>
    </row>
    <row r="15" spans="1:13">
      <c r="B15" s="5" t="s">
        <v>16</v>
      </c>
      <c r="C15" s="6"/>
      <c r="D15" s="6"/>
      <c r="E15" s="6"/>
      <c r="F15" s="6"/>
      <c r="H15" s="5"/>
      <c r="I15" s="3"/>
      <c r="J15" s="3"/>
      <c r="K15" s="3"/>
      <c r="L15" s="3"/>
      <c r="M15" s="3"/>
    </row>
    <row r="16" spans="1:13">
      <c r="B16" s="5" t="s">
        <v>16</v>
      </c>
      <c r="C16" s="6"/>
      <c r="D16" s="6"/>
      <c r="E16" s="6"/>
      <c r="F16" s="6"/>
      <c r="H16" s="5"/>
      <c r="I16" s="3"/>
      <c r="J16" s="3"/>
      <c r="K16" s="3"/>
      <c r="L16" s="3"/>
      <c r="M16" s="3"/>
    </row>
    <row r="17" spans="2:13">
      <c r="B17" s="5" t="s">
        <v>16</v>
      </c>
      <c r="C17" s="6"/>
      <c r="D17" s="6"/>
      <c r="E17" s="6"/>
      <c r="F17" s="6"/>
      <c r="H17" s="5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F18" s="6"/>
      <c r="H18" s="5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F19" s="6"/>
      <c r="H19" s="5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F20" s="6"/>
      <c r="H20" s="5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F21" s="6"/>
      <c r="H21" s="5"/>
      <c r="I21" s="3"/>
      <c r="J21" s="3"/>
      <c r="K21" s="3"/>
      <c r="L21" s="3"/>
      <c r="M21" s="3"/>
    </row>
    <row r="22" spans="2:13">
      <c r="B22" s="5" t="s">
        <v>16</v>
      </c>
      <c r="C22" s="6"/>
      <c r="D22" s="6"/>
      <c r="E22" s="6"/>
      <c r="F22" s="6"/>
      <c r="H22" s="5"/>
      <c r="I22" s="3"/>
      <c r="J22" s="3"/>
      <c r="K22" s="3"/>
      <c r="L22" s="3"/>
      <c r="M22" s="3"/>
    </row>
    <row r="23" spans="2:13">
      <c r="B23" s="5" t="s">
        <v>16</v>
      </c>
      <c r="C23" s="6"/>
      <c r="D23" s="6"/>
      <c r="E23" s="6"/>
      <c r="F23" s="6"/>
      <c r="H23" s="5"/>
      <c r="I23" s="3"/>
      <c r="J23" s="3"/>
      <c r="K23" s="3"/>
      <c r="L23" s="3"/>
      <c r="M23" s="3"/>
    </row>
    <row r="24" spans="2:13">
      <c r="B24" s="5" t="s">
        <v>16</v>
      </c>
      <c r="C24" s="6"/>
      <c r="D24" s="6"/>
      <c r="E24" s="6"/>
      <c r="F24" s="6"/>
      <c r="H24" s="5"/>
      <c r="I24" s="3"/>
      <c r="J24" s="3"/>
      <c r="K24" s="3"/>
      <c r="L24" s="3"/>
      <c r="M24" s="3"/>
    </row>
    <row r="25" spans="2:13">
      <c r="B25" s="5" t="s">
        <v>16</v>
      </c>
      <c r="C25" s="6"/>
      <c r="D25" s="6"/>
      <c r="E25" s="6"/>
      <c r="F25" s="6"/>
      <c r="H25" s="5"/>
      <c r="I25" s="3"/>
      <c r="J25" s="3"/>
      <c r="K25" s="3"/>
      <c r="L25" s="3"/>
      <c r="M25" s="3"/>
    </row>
    <row r="26" spans="2:13">
      <c r="B26" s="5" t="s">
        <v>16</v>
      </c>
      <c r="C26" s="6"/>
      <c r="D26" s="6"/>
      <c r="E26" s="6"/>
      <c r="F26" s="6"/>
      <c r="H26" s="5"/>
      <c r="I26" s="3"/>
      <c r="J26" s="3"/>
      <c r="K26" s="3"/>
      <c r="L26" s="3"/>
      <c r="M26" s="3"/>
    </row>
    <row r="27" spans="2:13">
      <c r="B27" s="5" t="s">
        <v>16</v>
      </c>
      <c r="C27" s="6"/>
      <c r="D27" s="6"/>
      <c r="E27" s="6"/>
      <c r="F27" s="6"/>
      <c r="H27" s="5"/>
      <c r="I27" s="3"/>
      <c r="J27" s="3"/>
      <c r="K27" s="3"/>
      <c r="L27" s="3"/>
      <c r="M27" s="3"/>
    </row>
    <row r="28" spans="2:13">
      <c r="B28" s="5" t="s">
        <v>16</v>
      </c>
      <c r="C28" s="6"/>
      <c r="D28" s="6"/>
      <c r="E28" s="6"/>
      <c r="F28" s="6"/>
      <c r="H28" s="5"/>
      <c r="I28" s="3"/>
      <c r="J28" s="3"/>
      <c r="K28" s="3"/>
      <c r="L28" s="3"/>
      <c r="M28" s="3"/>
    </row>
    <row r="29" spans="2:13">
      <c r="C29" s="6"/>
      <c r="D29" s="6"/>
      <c r="E29" s="6"/>
      <c r="F29" s="6"/>
      <c r="H29" s="5"/>
      <c r="I29" s="3"/>
      <c r="J29" s="3"/>
      <c r="K29" s="3"/>
      <c r="L29" s="3"/>
      <c r="M29" s="3"/>
    </row>
    <row r="30" spans="2:13">
      <c r="C30" s="6"/>
      <c r="D30" s="6"/>
      <c r="E30" s="6"/>
      <c r="F30" s="6"/>
      <c r="H30" s="5"/>
      <c r="I30" s="3"/>
      <c r="J30" s="3"/>
      <c r="K30" s="3"/>
      <c r="L30" s="3"/>
      <c r="M30" s="3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B8456-6664-4C51-99E1-7B2B1E7896A3}">
  <dimension ref="A1:M4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33203125" style="5" bestFit="1" customWidth="1"/>
    <col min="14" max="16384" width="9.1640625" style="3"/>
  </cols>
  <sheetData>
    <row r="1" spans="1:13" s="2" customFormat="1" ht="29" customHeight="1">
      <c r="A1" s="33" t="s">
        <v>263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281</v>
      </c>
      <c r="B3" s="25" t="s">
        <v>0</v>
      </c>
      <c r="C3" s="43" t="s">
        <v>282</v>
      </c>
      <c r="D3" s="43" t="s">
        <v>8</v>
      </c>
      <c r="E3" s="27" t="s">
        <v>283</v>
      </c>
      <c r="F3" s="27" t="s">
        <v>5</v>
      </c>
      <c r="G3" s="27" t="s">
        <v>45</v>
      </c>
      <c r="H3" s="27"/>
      <c r="I3" s="27"/>
      <c r="J3" s="27"/>
      <c r="K3" s="27" t="s">
        <v>14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107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15</v>
      </c>
      <c r="B6" s="7" t="s">
        <v>164</v>
      </c>
      <c r="C6" s="7" t="s">
        <v>165</v>
      </c>
      <c r="D6" s="7" t="s">
        <v>166</v>
      </c>
      <c r="E6" s="7" t="s">
        <v>284</v>
      </c>
      <c r="F6" s="7" t="s">
        <v>13</v>
      </c>
      <c r="G6" s="9" t="s">
        <v>59</v>
      </c>
      <c r="H6" s="10" t="s">
        <v>167</v>
      </c>
      <c r="I6" s="9" t="s">
        <v>167</v>
      </c>
      <c r="J6" s="8"/>
      <c r="K6" s="8" t="str">
        <f>"115,0"</f>
        <v>115,0</v>
      </c>
      <c r="L6" s="8" t="str">
        <f>"109,3190"</f>
        <v>109,3190</v>
      </c>
      <c r="M6" s="7" t="s">
        <v>241</v>
      </c>
    </row>
    <row r="7" spans="1:13">
      <c r="B7" s="5" t="s">
        <v>16</v>
      </c>
    </row>
    <row r="8" spans="1:13" ht="16">
      <c r="A8" s="23" t="s">
        <v>107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8" t="s">
        <v>15</v>
      </c>
      <c r="B9" s="7" t="s">
        <v>168</v>
      </c>
      <c r="C9" s="7" t="s">
        <v>169</v>
      </c>
      <c r="D9" s="7" t="s">
        <v>170</v>
      </c>
      <c r="E9" s="7" t="s">
        <v>287</v>
      </c>
      <c r="F9" s="7" t="s">
        <v>13</v>
      </c>
      <c r="G9" s="9" t="s">
        <v>70</v>
      </c>
      <c r="H9" s="9" t="s">
        <v>76</v>
      </c>
      <c r="I9" s="10" t="s">
        <v>171</v>
      </c>
      <c r="J9" s="8"/>
      <c r="K9" s="8" t="str">
        <f>"200,0"</f>
        <v>200,0</v>
      </c>
      <c r="L9" s="8" t="str">
        <f>"144,8400"</f>
        <v>144,8400</v>
      </c>
      <c r="M9" s="7"/>
    </row>
    <row r="10" spans="1:13">
      <c r="B10" s="5" t="s">
        <v>16</v>
      </c>
    </row>
    <row r="11" spans="1:13" ht="16">
      <c r="A11" s="23" t="s">
        <v>21</v>
      </c>
      <c r="B11" s="23"/>
      <c r="C11" s="24"/>
      <c r="D11" s="24"/>
      <c r="E11" s="24"/>
      <c r="F11" s="24"/>
      <c r="G11" s="24"/>
      <c r="H11" s="24"/>
      <c r="I11" s="24"/>
      <c r="J11" s="24"/>
    </row>
    <row r="12" spans="1:13">
      <c r="A12" s="8" t="s">
        <v>15</v>
      </c>
      <c r="B12" s="7" t="s">
        <v>172</v>
      </c>
      <c r="C12" s="7" t="s">
        <v>173</v>
      </c>
      <c r="D12" s="7" t="s">
        <v>174</v>
      </c>
      <c r="E12" s="7" t="s">
        <v>284</v>
      </c>
      <c r="F12" s="7" t="s">
        <v>13</v>
      </c>
      <c r="G12" s="10" t="s">
        <v>78</v>
      </c>
      <c r="H12" s="9" t="s">
        <v>175</v>
      </c>
      <c r="I12" s="9" t="s">
        <v>105</v>
      </c>
      <c r="J12" s="8"/>
      <c r="K12" s="8" t="str">
        <f>"245,0"</f>
        <v>245,0</v>
      </c>
      <c r="L12" s="8" t="str">
        <f>"153,4435"</f>
        <v>153,4435</v>
      </c>
      <c r="M12" s="7" t="s">
        <v>176</v>
      </c>
    </row>
    <row r="13" spans="1:13">
      <c r="B13" s="5" t="s">
        <v>16</v>
      </c>
    </row>
    <row r="14" spans="1:13" ht="16">
      <c r="A14" s="23" t="s">
        <v>100</v>
      </c>
      <c r="B14" s="23"/>
      <c r="C14" s="24"/>
      <c r="D14" s="24"/>
      <c r="E14" s="24"/>
      <c r="F14" s="24"/>
      <c r="G14" s="24"/>
      <c r="H14" s="24"/>
      <c r="I14" s="24"/>
      <c r="J14" s="24"/>
    </row>
    <row r="15" spans="1:13">
      <c r="A15" s="8" t="s">
        <v>15</v>
      </c>
      <c r="B15" s="7" t="s">
        <v>142</v>
      </c>
      <c r="C15" s="7" t="s">
        <v>274</v>
      </c>
      <c r="D15" s="7" t="s">
        <v>143</v>
      </c>
      <c r="E15" s="7" t="s">
        <v>289</v>
      </c>
      <c r="F15" s="7" t="s">
        <v>11</v>
      </c>
      <c r="G15" s="9" t="s">
        <v>79</v>
      </c>
      <c r="H15" s="9" t="s">
        <v>141</v>
      </c>
      <c r="I15" s="9" t="s">
        <v>66</v>
      </c>
      <c r="J15" s="8"/>
      <c r="K15" s="8" t="str">
        <f>"165,0"</f>
        <v>165,0</v>
      </c>
      <c r="L15" s="8" t="str">
        <f>"95,2215"</f>
        <v>95,2215</v>
      </c>
      <c r="M15" s="7" t="s">
        <v>242</v>
      </c>
    </row>
    <row r="16" spans="1:13">
      <c r="B16" s="5" t="s">
        <v>16</v>
      </c>
    </row>
    <row r="17" spans="2:13">
      <c r="B17" s="5" t="s">
        <v>16</v>
      </c>
      <c r="C17" s="6"/>
      <c r="D17" s="6"/>
      <c r="E17" s="6"/>
      <c r="F17" s="6"/>
      <c r="H17" s="5"/>
      <c r="I17" s="3"/>
      <c r="J17" s="3"/>
      <c r="K17" s="3"/>
      <c r="L17" s="3"/>
      <c r="M17" s="3"/>
    </row>
    <row r="18" spans="2:13">
      <c r="B18" s="5" t="s">
        <v>16</v>
      </c>
      <c r="C18" s="6"/>
      <c r="D18" s="6"/>
      <c r="E18" s="6"/>
      <c r="F18" s="6"/>
      <c r="H18" s="5"/>
      <c r="I18" s="3"/>
      <c r="J18" s="3"/>
      <c r="K18" s="3"/>
      <c r="L18" s="3"/>
      <c r="M18" s="3"/>
    </row>
    <row r="19" spans="2:13">
      <c r="B19" s="5" t="s">
        <v>16</v>
      </c>
      <c r="C19" s="6"/>
      <c r="D19" s="6"/>
      <c r="E19" s="6"/>
      <c r="F19" s="6"/>
      <c r="H19" s="5"/>
      <c r="I19" s="3"/>
      <c r="J19" s="3"/>
      <c r="K19" s="3"/>
      <c r="L19" s="3"/>
      <c r="M19" s="3"/>
    </row>
    <row r="20" spans="2:13">
      <c r="B20" s="5" t="s">
        <v>16</v>
      </c>
      <c r="C20" s="6"/>
      <c r="D20" s="6"/>
      <c r="E20" s="6"/>
      <c r="F20" s="6"/>
      <c r="H20" s="5"/>
      <c r="I20" s="3"/>
      <c r="J20" s="3"/>
      <c r="K20" s="3"/>
      <c r="L20" s="3"/>
      <c r="M20" s="3"/>
    </row>
    <row r="21" spans="2:13">
      <c r="B21" s="5" t="s">
        <v>16</v>
      </c>
      <c r="C21" s="6"/>
      <c r="D21" s="6"/>
      <c r="E21" s="6"/>
      <c r="F21" s="6"/>
      <c r="H21" s="5"/>
      <c r="I21" s="3"/>
      <c r="J21" s="3"/>
      <c r="K21" s="3"/>
      <c r="L21" s="3"/>
      <c r="M21" s="3"/>
    </row>
    <row r="22" spans="2:13">
      <c r="B22" s="5" t="s">
        <v>16</v>
      </c>
      <c r="C22" s="6"/>
      <c r="D22" s="6"/>
      <c r="E22" s="6"/>
      <c r="F22" s="6"/>
      <c r="H22" s="5"/>
      <c r="I22" s="3"/>
      <c r="J22" s="3"/>
      <c r="K22" s="3"/>
      <c r="L22" s="3"/>
      <c r="M22" s="3"/>
    </row>
    <row r="23" spans="2:13">
      <c r="B23" s="5" t="s">
        <v>16</v>
      </c>
      <c r="C23" s="6"/>
      <c r="D23" s="6"/>
      <c r="E23" s="6"/>
      <c r="F23" s="6"/>
      <c r="H23" s="5"/>
      <c r="I23" s="3"/>
      <c r="J23" s="3"/>
      <c r="K23" s="3"/>
      <c r="L23" s="3"/>
      <c r="M23" s="3"/>
    </row>
    <row r="24" spans="2:13">
      <c r="B24" s="5" t="s">
        <v>16</v>
      </c>
      <c r="C24" s="6"/>
      <c r="D24" s="6"/>
      <c r="E24" s="6"/>
      <c r="F24" s="6"/>
      <c r="H24" s="5"/>
      <c r="I24" s="3"/>
      <c r="J24" s="3"/>
      <c r="K24" s="3"/>
      <c r="L24" s="3"/>
      <c r="M24" s="3"/>
    </row>
    <row r="25" spans="2:13">
      <c r="B25" s="5" t="s">
        <v>16</v>
      </c>
      <c r="C25" s="6"/>
      <c r="D25" s="6"/>
      <c r="E25" s="6"/>
      <c r="F25" s="6"/>
      <c r="H25" s="5"/>
      <c r="I25" s="3"/>
      <c r="J25" s="3"/>
      <c r="K25" s="3"/>
      <c r="L25" s="3"/>
      <c r="M25" s="3"/>
    </row>
    <row r="26" spans="2:13">
      <c r="B26" s="5" t="s">
        <v>16</v>
      </c>
      <c r="C26" s="6"/>
      <c r="D26" s="6"/>
      <c r="E26" s="6"/>
      <c r="F26" s="6"/>
      <c r="H26" s="5"/>
      <c r="I26" s="3"/>
      <c r="J26" s="3"/>
      <c r="K26" s="3"/>
      <c r="L26" s="3"/>
      <c r="M26" s="3"/>
    </row>
    <row r="27" spans="2:13">
      <c r="B27" s="5" t="s">
        <v>16</v>
      </c>
      <c r="C27" s="6"/>
      <c r="D27" s="6"/>
      <c r="E27" s="6"/>
      <c r="F27" s="6"/>
      <c r="H27" s="5"/>
      <c r="I27" s="3"/>
      <c r="J27" s="3"/>
      <c r="K27" s="3"/>
      <c r="L27" s="3"/>
      <c r="M27" s="3"/>
    </row>
    <row r="28" spans="2:13">
      <c r="B28" s="5" t="s">
        <v>16</v>
      </c>
      <c r="C28" s="6"/>
      <c r="D28" s="6"/>
      <c r="E28" s="6"/>
      <c r="F28" s="6"/>
      <c r="H28" s="5"/>
      <c r="I28" s="3"/>
      <c r="J28" s="3"/>
      <c r="K28" s="3"/>
      <c r="L28" s="3"/>
      <c r="M28" s="3"/>
    </row>
    <row r="29" spans="2:13">
      <c r="B29" s="5" t="s">
        <v>16</v>
      </c>
      <c r="C29" s="6"/>
      <c r="D29" s="6"/>
      <c r="E29" s="6"/>
      <c r="F29" s="6"/>
      <c r="H29" s="5"/>
      <c r="I29" s="3"/>
      <c r="J29" s="3"/>
      <c r="K29" s="3"/>
      <c r="L29" s="3"/>
      <c r="M29" s="3"/>
    </row>
    <row r="30" spans="2:13">
      <c r="B30" s="5" t="s">
        <v>16</v>
      </c>
      <c r="C30" s="6"/>
      <c r="D30" s="6"/>
      <c r="E30" s="6"/>
      <c r="F30" s="6"/>
      <c r="H30" s="5"/>
      <c r="I30" s="3"/>
      <c r="J30" s="3"/>
      <c r="K30" s="3"/>
      <c r="L30" s="3"/>
      <c r="M30" s="3"/>
    </row>
    <row r="31" spans="2:13">
      <c r="B31" s="5" t="s">
        <v>16</v>
      </c>
      <c r="C31" s="6"/>
      <c r="D31" s="6"/>
      <c r="E31" s="6"/>
      <c r="F31" s="6"/>
      <c r="H31" s="5"/>
      <c r="I31" s="3"/>
      <c r="J31" s="3"/>
      <c r="K31" s="3"/>
      <c r="L31" s="3"/>
      <c r="M31" s="3"/>
    </row>
    <row r="32" spans="2:13">
      <c r="B32" s="5" t="s">
        <v>16</v>
      </c>
      <c r="C32" s="6"/>
      <c r="D32" s="6"/>
      <c r="E32" s="6"/>
      <c r="F32" s="6"/>
      <c r="H32" s="5"/>
      <c r="I32" s="3"/>
      <c r="J32" s="3"/>
      <c r="K32" s="3"/>
      <c r="L32" s="3"/>
      <c r="M32" s="3"/>
    </row>
    <row r="33" spans="2:13">
      <c r="B33" s="5" t="s">
        <v>16</v>
      </c>
      <c r="C33" s="6"/>
      <c r="D33" s="6"/>
      <c r="E33" s="6"/>
      <c r="F33" s="6"/>
      <c r="H33" s="5"/>
      <c r="I33" s="3"/>
      <c r="J33" s="3"/>
      <c r="K33" s="3"/>
      <c r="L33" s="3"/>
      <c r="M33" s="3"/>
    </row>
    <row r="34" spans="2:13">
      <c r="B34" s="5" t="s">
        <v>16</v>
      </c>
      <c r="C34" s="6"/>
      <c r="D34" s="6"/>
      <c r="E34" s="6"/>
      <c r="F34" s="6"/>
      <c r="H34" s="5"/>
      <c r="I34" s="3"/>
      <c r="J34" s="3"/>
      <c r="K34" s="3"/>
      <c r="L34" s="3"/>
      <c r="M34" s="3"/>
    </row>
    <row r="35" spans="2:13">
      <c r="B35" s="5" t="s">
        <v>16</v>
      </c>
      <c r="C35" s="6"/>
      <c r="D35" s="6"/>
      <c r="E35" s="6"/>
      <c r="F35" s="6"/>
      <c r="H35" s="5"/>
      <c r="I35" s="3"/>
      <c r="J35" s="3"/>
      <c r="K35" s="3"/>
      <c r="L35" s="3"/>
      <c r="M35" s="3"/>
    </row>
    <row r="36" spans="2:13">
      <c r="B36" s="5" t="s">
        <v>16</v>
      </c>
      <c r="C36" s="6"/>
      <c r="D36" s="6"/>
      <c r="E36" s="6"/>
      <c r="F36" s="6"/>
      <c r="H36" s="5"/>
      <c r="I36" s="3"/>
      <c r="J36" s="3"/>
      <c r="K36" s="3"/>
      <c r="L36" s="3"/>
      <c r="M36" s="3"/>
    </row>
    <row r="37" spans="2:13">
      <c r="B37" s="5" t="s">
        <v>16</v>
      </c>
      <c r="C37" s="6"/>
      <c r="D37" s="6"/>
      <c r="E37" s="6"/>
      <c r="F37" s="6"/>
      <c r="H37" s="5"/>
      <c r="I37" s="3"/>
      <c r="J37" s="3"/>
      <c r="K37" s="3"/>
      <c r="L37" s="3"/>
      <c r="M37" s="3"/>
    </row>
    <row r="38" spans="2:13">
      <c r="B38" s="5" t="s">
        <v>16</v>
      </c>
      <c r="C38" s="6"/>
      <c r="D38" s="6"/>
      <c r="E38" s="6"/>
      <c r="F38" s="6"/>
      <c r="H38" s="5"/>
      <c r="I38" s="3"/>
      <c r="J38" s="3"/>
      <c r="K38" s="3"/>
      <c r="L38" s="3"/>
      <c r="M38" s="3"/>
    </row>
    <row r="39" spans="2:13">
      <c r="B39" s="5" t="s">
        <v>16</v>
      </c>
      <c r="C39" s="6"/>
      <c r="D39" s="6"/>
      <c r="E39" s="6"/>
      <c r="F39" s="6"/>
      <c r="H39" s="5"/>
      <c r="I39" s="3"/>
      <c r="J39" s="3"/>
      <c r="K39" s="3"/>
      <c r="L39" s="3"/>
      <c r="M39" s="3"/>
    </row>
    <row r="40" spans="2:13">
      <c r="B40" s="5" t="s">
        <v>16</v>
      </c>
      <c r="C40" s="6"/>
      <c r="D40" s="6"/>
      <c r="E40" s="6"/>
      <c r="F40" s="6"/>
      <c r="H40" s="5"/>
      <c r="I40" s="3"/>
      <c r="J40" s="3"/>
      <c r="K40" s="3"/>
      <c r="L40" s="3"/>
      <c r="M40" s="3"/>
    </row>
    <row r="41" spans="2:13">
      <c r="B41" s="5" t="s">
        <v>16</v>
      </c>
      <c r="C41" s="6"/>
      <c r="D41" s="6"/>
      <c r="E41" s="6"/>
      <c r="F41" s="6"/>
      <c r="H41" s="5"/>
      <c r="I41" s="3"/>
      <c r="J41" s="3"/>
      <c r="K41" s="3"/>
      <c r="L41" s="3"/>
      <c r="M41" s="3"/>
    </row>
    <row r="42" spans="2:13">
      <c r="B42" s="5" t="s">
        <v>16</v>
      </c>
      <c r="C42" s="6"/>
      <c r="D42" s="6"/>
      <c r="E42" s="6"/>
      <c r="F42" s="6"/>
      <c r="H42" s="5"/>
      <c r="I42" s="3"/>
      <c r="J42" s="3"/>
      <c r="K42" s="3"/>
      <c r="L42" s="3"/>
      <c r="M42" s="3"/>
    </row>
    <row r="43" spans="2:13">
      <c r="B43" s="5" t="s">
        <v>16</v>
      </c>
      <c r="C43" s="6"/>
      <c r="D43" s="6"/>
      <c r="E43" s="6"/>
      <c r="F43" s="6"/>
      <c r="H43" s="5"/>
      <c r="I43" s="3"/>
      <c r="J43" s="3"/>
      <c r="K43" s="3"/>
      <c r="L43" s="3"/>
      <c r="M43" s="3"/>
    </row>
    <row r="44" spans="2:13">
      <c r="B44" s="5" t="s">
        <v>16</v>
      </c>
      <c r="C44" s="6"/>
      <c r="D44" s="6"/>
      <c r="E44" s="6"/>
      <c r="F44" s="6"/>
      <c r="H44" s="5"/>
      <c r="I44" s="3"/>
      <c r="J44" s="3"/>
      <c r="K44" s="3"/>
      <c r="L44" s="3"/>
      <c r="M44" s="3"/>
    </row>
    <row r="45" spans="2:13">
      <c r="C45" s="6"/>
      <c r="D45" s="6"/>
      <c r="E45" s="6"/>
      <c r="F45" s="6"/>
      <c r="H45" s="5"/>
      <c r="I45" s="3"/>
      <c r="J45" s="3"/>
      <c r="K45" s="3"/>
      <c r="L45" s="3"/>
      <c r="M45" s="3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IPL ПЛ без экипировки ДК</vt:lpstr>
      <vt:lpstr>IPL ПЛ в бинтах</vt:lpstr>
      <vt:lpstr>IPL Присед без экипировки</vt:lpstr>
      <vt:lpstr>IPL Жим без экипировки ДК</vt:lpstr>
      <vt:lpstr>IPL Жим без экипировки</vt:lpstr>
      <vt:lpstr>IPL Жим однослой</vt:lpstr>
      <vt:lpstr>СПР Жим софт однопетельная</vt:lpstr>
      <vt:lpstr>СПР Жим софт многопетельная</vt:lpstr>
      <vt:lpstr>IPL Тяга без экипировки ДК</vt:lpstr>
      <vt:lpstr>IPL Тяга без экипировки</vt:lpstr>
      <vt:lpstr>СПР Пауэрспорт ДК</vt:lpstr>
      <vt:lpstr>СПР Пауэрспорт</vt:lpstr>
      <vt:lpstr>СПР Жим стоя</vt:lpstr>
      <vt:lpstr>СПР Подъем на бицепс ДК</vt:lpstr>
      <vt:lpstr>СПР Подъем на бицепс</vt:lpstr>
      <vt:lpstr>ФЖД ЖД Любители ДК</vt:lpstr>
      <vt:lpstr>ФЖД ЖД Любители</vt:lpstr>
      <vt:lpstr>ФЖД ЖД Военный жим 1_2</vt:lpstr>
      <vt:lpstr>ФЖД Любители жим на макс.</vt:lpstr>
      <vt:lpstr>ФЖД Армейский жим на макс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2022-01-06T18:17:58Z</dcterms:modified>
</cp:coreProperties>
</file>